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Versch" sheetId="1" r:id="rId1"/>
  </sheets>
  <externalReferences>
    <externalReference r:id="rId4"/>
  </externalReferences>
  <definedNames>
    <definedName name="A">#REF!</definedName>
    <definedName name="Aa">#REF!</definedName>
    <definedName name="Ab">#REF!</definedName>
    <definedName name="Abstand">'Versch'!$K$24</definedName>
    <definedName name="Ac">#REF!</definedName>
    <definedName name="Ad">#REF!</definedName>
    <definedName name="alpha">'Versch'!$N$19</definedName>
    <definedName name="B_">'[1]b-Faktor'!$X$36</definedName>
    <definedName name="beta">'Versch'!$I$34</definedName>
    <definedName name="bGF">'[1]b-Faktor'!$X$43</definedName>
    <definedName name="bGW">'[1]b-Faktor'!$X$48</definedName>
    <definedName name="blende">'Versch'!$C$54</definedName>
    <definedName name="d_">'[1]b-Faktor'!$X$38</definedName>
    <definedName name="Dh">'[1]b-Faktor'!$X$24</definedName>
    <definedName name="Dicke1">#REF!</definedName>
    <definedName name="Dicke2">#REF!</definedName>
    <definedName name="Dicke3">#REF!</definedName>
    <definedName name="Dicke4">#REF!</definedName>
    <definedName name="Dicke5">#REF!</definedName>
    <definedName name="Dicke6">#REF!</definedName>
    <definedName name="dn">'[1]b-Faktor'!$X$27</definedName>
    <definedName name="_xlnm.Print_Area" localSheetId="0">'Versch'!$B$2:$AG$73</definedName>
    <definedName name="Ds">'[1]b-Faktor'!$K$24</definedName>
    <definedName name="dt">#REF!</definedName>
    <definedName name="dta">#REF!</definedName>
    <definedName name="dtb">#REF!</definedName>
    <definedName name="dtc">#REF!</definedName>
    <definedName name="dtd">#REF!</definedName>
    <definedName name="dw">'[1]b-Faktor'!$CL$36</definedName>
    <definedName name="DY">'[1]b-Faktor'!$X$40</definedName>
    <definedName name="DYs">'[1]b-Faktor'!$CL$35</definedName>
    <definedName name="DYw">'[1]b-Faktor'!$CL$34</definedName>
    <definedName name="fbreite">'Versch'!$K$61</definedName>
    <definedName name="Fehler">#REF!</definedName>
    <definedName name="gamma">'Versch'!$K$57</definedName>
    <definedName name="hfenst">'Versch'!$C$36</definedName>
    <definedName name="Höhe">'Versch'!$U$18</definedName>
    <definedName name="l">'[1]b-Faktor'!$CL$20</definedName>
    <definedName name="La1">#REF!</definedName>
    <definedName name="La2">#REF!</definedName>
    <definedName name="La3">#REF!</definedName>
    <definedName name="La4">#REF!</definedName>
    <definedName name="La5">#REF!</definedName>
    <definedName name="La6">#REF!</definedName>
    <definedName name="Laa">#REF!</definedName>
    <definedName name="Lab">#REF!</definedName>
    <definedName name="Lac">#REF!</definedName>
    <definedName name="Lad">#REF!</definedName>
    <definedName name="Lae">#REF!</definedName>
    <definedName name="Laf">#REF!</definedName>
    <definedName name="Lag">#REF!</definedName>
    <definedName name="Lah">#REF!</definedName>
    <definedName name="Länge1">#REF!</definedName>
    <definedName name="Länge2">#REF!</definedName>
    <definedName name="Länge3">#REF!</definedName>
    <definedName name="Länge4">#REF!</definedName>
    <definedName name="Lau">#REF!</definedName>
    <definedName name="Lizenz">#REF!</definedName>
    <definedName name="ln">'[1]b-Faktor'!$X$28</definedName>
    <definedName name="P">'[1]b-Faktor'!$X$31</definedName>
    <definedName name="Phi">#REF!</definedName>
    <definedName name="R">#REF!</definedName>
    <definedName name="R_">'[1]b-Faktor'!$CL$26</definedName>
    <definedName name="Ra">#REF!</definedName>
    <definedName name="Rb">#REF!</definedName>
    <definedName name="Rc">#REF!</definedName>
    <definedName name="Rd">#REF!</definedName>
    <definedName name="Re">#REF!</definedName>
    <definedName name="Rh">#REF!</definedName>
    <definedName name="Ri">#REF!</definedName>
    <definedName name="Rn">'[1]b-Faktor'!$CL$25</definedName>
    <definedName name="Ro">#REF!</definedName>
    <definedName name="Ru">#REF!</definedName>
    <definedName name="tmax">#REF!</definedName>
    <definedName name="tmin">#REF!</definedName>
    <definedName name="tz">'[1]b-Faktor'!$K$18</definedName>
    <definedName name="u">#REF!</definedName>
    <definedName name="überh">'Versch'!$I$28</definedName>
    <definedName name="UbF">'[1]b-Faktor'!$X$42</definedName>
    <definedName name="Ubw">'[1]b-Faktor'!$CL$37</definedName>
    <definedName name="Uf2">'[1]b-Faktor'!$X$39</definedName>
    <definedName name="Uo">'[1]b-Faktor'!$CL$30</definedName>
    <definedName name="Uo1">'[1]b-Faktor'!$CL$28</definedName>
    <definedName name="Uo2">'[1]b-Faktor'!$CL$29</definedName>
    <definedName name="w">'[1]b-Faktor'!$X$16</definedName>
  </definedNames>
  <calcPr fullCalcOnLoad="1"/>
</workbook>
</file>

<file path=xl/sharedStrings.xml><?xml version="1.0" encoding="utf-8"?>
<sst xmlns="http://schemas.openxmlformats.org/spreadsheetml/2006/main" count="62" uniqueCount="41">
  <si>
    <t>Berechnung der Verschattungsfaktoren</t>
  </si>
  <si>
    <t>nach Norm SN EN ISO 13790</t>
  </si>
  <si>
    <t>Objekt:</t>
  </si>
  <si>
    <t>Orientierung =</t>
  </si>
  <si>
    <t>Alle Massangaben in [m]</t>
  </si>
  <si>
    <t>Verschattungsfaktor Fs =</t>
  </si>
  <si>
    <t>AP</t>
  </si>
  <si>
    <t>AQ</t>
  </si>
  <si>
    <t>AR</t>
  </si>
  <si>
    <t>AS</t>
  </si>
  <si>
    <t>AT</t>
  </si>
  <si>
    <t>AU</t>
  </si>
  <si>
    <t>Horizont</t>
  </si>
  <si>
    <t>Verschattungsfaktor Fs1 =</t>
  </si>
  <si>
    <t>50</t>
  </si>
  <si>
    <t>(bezogen auf alle Fenster)</t>
  </si>
  <si>
    <t>Nord</t>
  </si>
  <si>
    <t>Nordost</t>
  </si>
  <si>
    <t>Ost</t>
  </si>
  <si>
    <t>Nachbargebäude</t>
  </si>
  <si>
    <t>Südost</t>
  </si>
  <si>
    <t>oder Geländehorizont</t>
  </si>
  <si>
    <t>Süd</t>
  </si>
  <si>
    <t>Südwest</t>
  </si>
  <si>
    <t>a =</t>
  </si>
  <si>
    <t>West</t>
  </si>
  <si>
    <t>Nordwest</t>
  </si>
  <si>
    <t>Mitte Fassade</t>
  </si>
  <si>
    <t>Überhang</t>
  </si>
  <si>
    <t>Verschattungsfaktor Fs2 =</t>
  </si>
  <si>
    <t>(bezogen auf die rot markierte Fläche)</t>
  </si>
  <si>
    <t>b =</t>
  </si>
  <si>
    <t>Mitte Fenster</t>
  </si>
  <si>
    <t>Seitenblende</t>
  </si>
  <si>
    <t>Verschattungsfaktor Fs3 =</t>
  </si>
  <si>
    <t>g =</t>
  </si>
  <si>
    <t>=</t>
  </si>
  <si>
    <t>Bemerkungen:</t>
  </si>
  <si>
    <t>copyright © Maurer Ingenieurbüro GmbH, Brühlstrasse 103, CH-9320 Arbon</t>
  </si>
  <si>
    <t>Ihr kompetenter Partner für Projektierung und Planung haustechnischer Anlagen</t>
  </si>
  <si>
    <t>Tel. +41 71 447 50 50, Fax +41 71 447 50 58, E-Mail:info@ibmaurer.ch</t>
  </si>
</sst>
</file>

<file path=xl/styles.xml><?xml version="1.0" encoding="utf-8"?>
<styleSheet xmlns="http://schemas.openxmlformats.org/spreadsheetml/2006/main">
  <numFmts count="6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0.0"/>
    <numFmt numFmtId="166" formatCode="0.000"/>
    <numFmt numFmtId="167" formatCode="#,##0.0"/>
    <numFmt numFmtId="168" formatCode="0.000000"/>
    <numFmt numFmtId="169" formatCode="0.00000"/>
    <numFmt numFmtId="170" formatCode="0.0000"/>
    <numFmt numFmtId="171" formatCode="_ &quot;Fr.&quot;\ * #,##0_ ;_ &quot;Fr.&quot;\ * \-#,##0_ ;_ &quot;Fr.&quot;\ * &quot;-&quot;_ ;_ @_ "/>
    <numFmt numFmtId="172" formatCode="_ &quot;Fr.&quot;\ * #,##0.00_ ;_ &quot;Fr.&quot;\ * \-#,##0.00_ ;_ &quot;Fr.&quot;\ * &quot;-&quot;??_ ;_ @_ "/>
    <numFmt numFmtId="173" formatCode="0\ \ "/>
    <numFmt numFmtId="174" formatCode="0.00;[Red]0.00"/>
    <numFmt numFmtId="175" formatCode="0.0;[Red]0.0"/>
    <numFmt numFmtId="176" formatCode="h:mm"/>
    <numFmt numFmtId="177" formatCode="d/\ mmmm\ yyyy"/>
    <numFmt numFmtId="178" formatCode="#,##0_ ;[Red]\-#,##0\ "/>
    <numFmt numFmtId="179" formatCode="0.00_ ;[Red]\-0.00\ "/>
    <numFmt numFmtId="180" formatCode="#,##0.00_ ;[Red]\-#,##0.00\ "/>
    <numFmt numFmtId="181" formatCode="#,##0.0_ ;[Red]\-#,##0.0\ "/>
    <numFmt numFmtId="182" formatCode="0.0%"/>
    <numFmt numFmtId="183" formatCode=";;"/>
    <numFmt numFmtId="184" formatCode="&quot;Fr.&quot;\ #,##0.00"/>
    <numFmt numFmtId="185" formatCode="&quot;Fr.&quot;\ #,##0"/>
    <numFmt numFmtId="186" formatCode="_ [$_-2]\ * #,##0.00_ ;_ [$_-2]\ * \-#,##0.00_ ;_ [$_-2]\ * &quot;-&quot;??_ "/>
    <numFmt numFmtId="187" formatCode="&quot;Fr &quot;#,##0;\-&quot;Fr &quot;#,##0"/>
    <numFmt numFmtId="188" formatCode="&quot;Fr &quot;#,##0;[Red]\-&quot;Fr &quot;#,##0"/>
    <numFmt numFmtId="189" formatCode="&quot;Fr &quot;#,##0.00;\-&quot;Fr &quot;#,##0.00"/>
    <numFmt numFmtId="190" formatCode="&quot;Fr &quot;#,##0.00;[Red]\-&quot;Fr &quot;#,##0.00"/>
    <numFmt numFmtId="191" formatCode="_-&quot;Fr &quot;* #,##0_-;\-&quot;Fr &quot;* #,##0_-;_-&quot;Fr &quot;* &quot;-&quot;_-;_-@_-"/>
    <numFmt numFmtId="192" formatCode="_-* #,##0_-;\-* #,##0_-;_-* &quot;-&quot;_-;_-@_-"/>
    <numFmt numFmtId="193" formatCode="_-&quot;Fr &quot;* #,##0.00_-;\-&quot;Fr &quot;* #,##0.00_-;_-&quot;Fr &quot;* &quot;-&quot;??_-;_-@_-"/>
    <numFmt numFmtId="194" formatCode="_-* #,##0.00_-;\-* #,##0.00_-;_-* &quot;-&quot;??_-;_-@_-"/>
    <numFmt numFmtId="195" formatCode="&quot;Fr.&quot;\ #,##0;&quot;Fr.&quot;\ \-#,##0"/>
    <numFmt numFmtId="196" formatCode="&quot;Fr.&quot;\ #,##0;[Red]&quot;Fr.&quot;\ \-#,##0"/>
    <numFmt numFmtId="197" formatCode="&quot;Fr.&quot;\ #,##0.00;&quot;Fr.&quot;\ \-#,##0.00"/>
    <numFmt numFmtId="198" formatCode="&quot;Fr.&quot;\ #,##0.00;[Red]&quot;Fr.&quot;\ \-#,##0.00"/>
    <numFmt numFmtId="199" formatCode="00000"/>
    <numFmt numFmtId="200" formatCode="&quot;ja&quot;;&quot;nein&quot;"/>
    <numFmt numFmtId="201" formatCode="0_ ;[Red]\-0\ "/>
    <numFmt numFmtId="202" formatCode="#,##0.000_ ;[Red]\-#,##0.000\ "/>
    <numFmt numFmtId="203" formatCode="_ * #,##0.0_ ;_ * \-#,##0.0_ ;_ * &quot;-&quot;??_ ;_ @_ "/>
    <numFmt numFmtId="204" formatCode="_ * #,##0_ ;_ * \-#,##0_ ;_ * &quot;-&quot;??_ ;_ @_ "/>
    <numFmt numFmtId="205" formatCode="_ * #,##0.000_ ;_ * \-#,##0.000_ ;_ * &quot;-&quot;??_ ;_ @_ "/>
    <numFmt numFmtId="206" formatCode="0.0000000"/>
    <numFmt numFmtId="207" formatCode="#,##0.0000_ ;[Red]\-#,##0.0000\ "/>
    <numFmt numFmtId="208" formatCode="#,##0.00000_ ;[Red]\-#,##0.00000\ "/>
    <numFmt numFmtId="209" formatCode="0.000000000"/>
    <numFmt numFmtId="210" formatCode="0.0000000000"/>
    <numFmt numFmtId="211" formatCode="0.00000000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0."/>
    <numFmt numFmtId="216" formatCode="&quot;Fr.&quot;\ #,##0.0"/>
    <numFmt numFmtId="217" formatCode="_ &quot;SFr.&quot;\ * #,##0.0_ ;_ &quot;SFr.&quot;\ * \-#,##0.0_ ;_ &quot;SFr.&quot;\ * &quot;-&quot;??_ ;_ @_ "/>
    <numFmt numFmtId="218" formatCode="_ &quot;SFr.&quot;\ * #,##0_ ;_ &quot;SFr.&quot;\ * \-#,##0_ ;_ &quot;SFr.&quot;\ * &quot;-&quot;??_ ;_ @_ "/>
    <numFmt numFmtId="219" formatCode="0.00000000000"/>
    <numFmt numFmtId="220" formatCode="_ &quot;Fr.&quot;\ * #,##0.0_ ;_ &quot;Fr.&quot;\ * \-#,##0.0_ ;_ &quot;Fr.&quot;\ * &quot;-&quot;??_ ;_ @_ "/>
    <numFmt numFmtId="221" formatCode="_ &quot;Fr.&quot;\ * #,##0_ ;_ &quot;Fr.&quot;\ * \-#,##0_ ;_ &quot;Fr.&quot;\ * &quot;-&quot;??_ ;_ @_ "/>
    <numFmt numFmtId="222" formatCode="mmm\ yyyy"/>
    <numFmt numFmtId="223" formatCode="_ * #,##0.0000_ ;_ * \-#,##0.0000_ ;_ * &quot;-&quot;??_ ;_ @_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Symbol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21" applyProtection="1">
      <alignment/>
      <protection hidden="1"/>
    </xf>
    <xf numFmtId="0" fontId="0" fillId="0" borderId="0" xfId="21" applyAlignment="1" applyProtection="1">
      <alignment horizontal="center"/>
      <protection hidden="1"/>
    </xf>
    <xf numFmtId="0" fontId="0" fillId="0" borderId="0" xfId="21" applyAlignment="1" applyProtection="1">
      <alignment horizontal="right"/>
      <protection hidden="1"/>
    </xf>
    <xf numFmtId="0" fontId="0" fillId="0" borderId="1" xfId="21" applyFont="1" applyBorder="1" applyAlignment="1" applyProtection="1">
      <alignment/>
      <protection locked="0"/>
    </xf>
    <xf numFmtId="0" fontId="0" fillId="0" borderId="2" xfId="21" applyBorder="1" applyAlignment="1" applyProtection="1">
      <alignment/>
      <protection locked="0"/>
    </xf>
    <xf numFmtId="0" fontId="0" fillId="0" borderId="3" xfId="21" applyBorder="1" applyAlignment="1" applyProtection="1">
      <alignment/>
      <protection locked="0"/>
    </xf>
    <xf numFmtId="0" fontId="0" fillId="0" borderId="4" xfId="21" applyFont="1" applyBorder="1" applyAlignment="1" applyProtection="1">
      <alignment/>
      <protection locked="0"/>
    </xf>
    <xf numFmtId="0" fontId="0" fillId="0" borderId="0" xfId="21" applyBorder="1" applyAlignment="1" applyProtection="1">
      <alignment/>
      <protection locked="0"/>
    </xf>
    <xf numFmtId="0" fontId="0" fillId="0" borderId="5" xfId="21" applyBorder="1" applyAlignment="1" applyProtection="1">
      <alignment/>
      <protection locked="0"/>
    </xf>
    <xf numFmtId="0" fontId="0" fillId="0" borderId="6" xfId="21" applyFont="1" applyBorder="1" applyAlignment="1" applyProtection="1">
      <alignment/>
      <protection locked="0"/>
    </xf>
    <xf numFmtId="0" fontId="0" fillId="0" borderId="7" xfId="21" applyBorder="1" applyAlignment="1" applyProtection="1">
      <alignment/>
      <protection locked="0"/>
    </xf>
    <xf numFmtId="0" fontId="0" fillId="0" borderId="8" xfId="21" applyBorder="1" applyAlignment="1" applyProtection="1">
      <alignment/>
      <protection locked="0"/>
    </xf>
    <xf numFmtId="0" fontId="0" fillId="0" borderId="0" xfId="21" applyProtection="1">
      <alignment/>
      <protection/>
    </xf>
    <xf numFmtId="0" fontId="0" fillId="0" borderId="0" xfId="21" applyBorder="1" applyAlignment="1" applyProtection="1">
      <alignment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2" fillId="0" borderId="0" xfId="20" applyBorder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/>
      <protection/>
    </xf>
    <xf numFmtId="0" fontId="2" fillId="0" borderId="0" xfId="20" applyFont="1" applyBorder="1" applyAlignment="1" applyProtection="1">
      <alignment/>
      <protection/>
    </xf>
    <xf numFmtId="0" fontId="5" fillId="0" borderId="0" xfId="21" applyFont="1" applyProtection="1">
      <alignment/>
      <protection/>
    </xf>
    <xf numFmtId="0" fontId="5" fillId="0" borderId="0" xfId="21" applyFont="1" applyProtection="1">
      <alignment/>
      <protection hidden="1"/>
    </xf>
    <xf numFmtId="0" fontId="6" fillId="0" borderId="0" xfId="21" applyFont="1" applyBorder="1" applyProtection="1">
      <alignment/>
      <protection/>
    </xf>
    <xf numFmtId="0" fontId="7" fillId="0" borderId="0" xfId="21" applyFont="1" applyBorder="1" applyProtection="1">
      <alignment/>
      <protection/>
    </xf>
    <xf numFmtId="49" fontId="2" fillId="0" borderId="0" xfId="21" applyNumberFormat="1" applyFont="1" applyAlignment="1" applyProtection="1">
      <alignment vertical="center"/>
      <protection hidden="1"/>
    </xf>
    <xf numFmtId="49" fontId="8" fillId="0" borderId="9" xfId="21" applyNumberFormat="1" applyFont="1" applyBorder="1" applyAlignment="1" applyProtection="1">
      <alignment vertical="center"/>
      <protection hidden="1"/>
    </xf>
    <xf numFmtId="0" fontId="2" fillId="0" borderId="9" xfId="20" applyBorder="1" applyAlignment="1" applyProtection="1">
      <alignment vertical="center"/>
      <protection hidden="1"/>
    </xf>
    <xf numFmtId="49" fontId="8" fillId="2" borderId="1" xfId="21" applyNumberFormat="1" applyFont="1" applyFill="1" applyBorder="1" applyAlignment="1" applyProtection="1">
      <alignment horizontal="left" vertical="center"/>
      <protection locked="0"/>
    </xf>
    <xf numFmtId="0" fontId="0" fillId="0" borderId="2" xfId="21" applyBorder="1" applyAlignment="1" applyProtection="1">
      <alignment horizontal="left" vertical="center"/>
      <protection locked="0"/>
    </xf>
    <xf numFmtId="0" fontId="0" fillId="0" borderId="3" xfId="21" applyBorder="1" applyAlignment="1" applyProtection="1">
      <alignment horizontal="left" vertical="center"/>
      <protection locked="0"/>
    </xf>
    <xf numFmtId="49" fontId="2" fillId="0" borderId="0" xfId="21" applyNumberFormat="1" applyFont="1" applyAlignment="1" applyProtection="1">
      <alignment horizontal="center" vertical="center"/>
      <protection hidden="1"/>
    </xf>
    <xf numFmtId="49" fontId="2" fillId="0" borderId="0" xfId="21" applyNumberFormat="1" applyFont="1" applyAlignment="1" applyProtection="1">
      <alignment horizontal="right" vertical="center"/>
      <protection hidden="1"/>
    </xf>
    <xf numFmtId="0" fontId="8" fillId="0" borderId="9" xfId="21" applyFont="1" applyBorder="1" applyAlignment="1" applyProtection="1">
      <alignment horizontal="left" vertical="center"/>
      <protection hidden="1"/>
    </xf>
    <xf numFmtId="0" fontId="8" fillId="2" borderId="9" xfId="21" applyFont="1" applyFill="1" applyBorder="1" applyAlignment="1" applyProtection="1">
      <alignment horizontal="left" vertical="center"/>
      <protection hidden="1"/>
    </xf>
    <xf numFmtId="0" fontId="2" fillId="0" borderId="9" xfId="21" applyNumberFormat="1" applyFont="1" applyFill="1" applyBorder="1" applyAlignment="1" applyProtection="1">
      <alignment vertical="center"/>
      <protection hidden="1"/>
    </xf>
    <xf numFmtId="0" fontId="2" fillId="0" borderId="9" xfId="20" applyFont="1" applyBorder="1" applyAlignment="1" applyProtection="1">
      <alignment vertical="center"/>
      <protection hidden="1"/>
    </xf>
    <xf numFmtId="0" fontId="9" fillId="0" borderId="9" xfId="21" applyNumberFormat="1" applyFont="1" applyFill="1" applyBorder="1" applyAlignment="1" applyProtection="1">
      <alignment horizontal="right" vertical="center"/>
      <protection hidden="1"/>
    </xf>
    <xf numFmtId="0" fontId="10" fillId="0" borderId="9" xfId="20" applyFont="1" applyBorder="1" applyAlignment="1" applyProtection="1">
      <alignment vertical="center"/>
      <protection hidden="1"/>
    </xf>
    <xf numFmtId="2" fontId="9" fillId="3" borderId="9" xfId="21" applyNumberFormat="1" applyFont="1" applyFill="1" applyBorder="1" applyAlignment="1" applyProtection="1">
      <alignment horizontal="center" vertical="center"/>
      <protection hidden="1"/>
    </xf>
    <xf numFmtId="0" fontId="10" fillId="3" borderId="9" xfId="20" applyFont="1" applyFill="1" applyBorder="1" applyAlignment="1" applyProtection="1">
      <alignment horizontal="center" vertical="center"/>
      <protection hidden="1"/>
    </xf>
    <xf numFmtId="49" fontId="8" fillId="0" borderId="0" xfId="21" applyNumberFormat="1" applyFont="1" applyAlignment="1" applyProtection="1">
      <alignment vertical="center"/>
      <protection hidden="1"/>
    </xf>
    <xf numFmtId="0" fontId="8" fillId="0" borderId="0" xfId="21" applyNumberFormat="1" applyFont="1" applyFill="1" applyBorder="1" applyAlignment="1" applyProtection="1">
      <alignment vertical="center"/>
      <protection hidden="1"/>
    </xf>
    <xf numFmtId="49" fontId="8" fillId="0" borderId="1" xfId="21" applyNumberFormat="1" applyFont="1" applyBorder="1" applyAlignment="1" applyProtection="1">
      <alignment vertical="center"/>
      <protection hidden="1"/>
    </xf>
    <xf numFmtId="49" fontId="2" fillId="0" borderId="2" xfId="21" applyNumberFormat="1" applyFont="1" applyBorder="1" applyAlignment="1" applyProtection="1">
      <alignment vertical="center"/>
      <protection hidden="1"/>
    </xf>
    <xf numFmtId="0" fontId="8" fillId="0" borderId="2" xfId="21" applyNumberFormat="1" applyFont="1" applyFill="1" applyBorder="1" applyAlignment="1" applyProtection="1">
      <alignment vertical="center"/>
      <protection hidden="1"/>
    </xf>
    <xf numFmtId="0" fontId="8" fillId="0" borderId="3" xfId="21" applyNumberFormat="1" applyFont="1" applyFill="1" applyBorder="1" applyAlignment="1" applyProtection="1">
      <alignment vertical="center"/>
      <protection hidden="1"/>
    </xf>
    <xf numFmtId="49" fontId="8" fillId="0" borderId="4" xfId="21" applyNumberFormat="1" applyFont="1" applyBorder="1" applyAlignment="1" applyProtection="1">
      <alignment vertical="center"/>
      <protection hidden="1"/>
    </xf>
    <xf numFmtId="49" fontId="2" fillId="0" borderId="0" xfId="21" applyNumberFormat="1" applyFont="1" applyBorder="1" applyAlignment="1" applyProtection="1">
      <alignment vertical="center"/>
      <protection hidden="1"/>
    </xf>
    <xf numFmtId="2" fontId="8" fillId="0" borderId="0" xfId="21" applyNumberFormat="1" applyFont="1" applyFill="1" applyBorder="1" applyAlignment="1" applyProtection="1">
      <alignment horizontal="center" vertical="center"/>
      <protection hidden="1"/>
    </xf>
    <xf numFmtId="49" fontId="9" fillId="0" borderId="0" xfId="21" applyNumberFormat="1" applyFont="1" applyBorder="1" applyAlignment="1" applyProtection="1">
      <alignment horizontal="right" vertical="center"/>
      <protection hidden="1"/>
    </xf>
    <xf numFmtId="2" fontId="9" fillId="3" borderId="10" xfId="21" applyNumberFormat="1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center" vertical="center"/>
      <protection hidden="1"/>
    </xf>
    <xf numFmtId="0" fontId="2" fillId="0" borderId="0" xfId="21" applyFont="1" applyProtection="1">
      <alignment/>
      <protection hidden="1"/>
    </xf>
    <xf numFmtId="0" fontId="2" fillId="0" borderId="0" xfId="21" applyFont="1" applyAlignment="1" applyProtection="1">
      <alignment horizontal="center"/>
      <protection hidden="1"/>
    </xf>
    <xf numFmtId="0" fontId="8" fillId="0" borderId="0" xfId="21" applyFont="1" applyProtection="1">
      <alignment/>
      <protection hidden="1"/>
    </xf>
    <xf numFmtId="49" fontId="8" fillId="0" borderId="0" xfId="21" applyNumberFormat="1" applyFont="1" applyAlignment="1" applyProtection="1">
      <alignment horizontal="right" vertical="center"/>
      <protection hidden="1"/>
    </xf>
    <xf numFmtId="0" fontId="2" fillId="0" borderId="0" xfId="21" applyNumberFormat="1" applyFont="1" applyFill="1" applyBorder="1" applyAlignment="1" applyProtection="1">
      <alignment vertical="center"/>
      <protection hidden="1"/>
    </xf>
    <xf numFmtId="0" fontId="2" fillId="0" borderId="5" xfId="21" applyNumberFormat="1" applyFont="1" applyFill="1" applyBorder="1" applyAlignment="1" applyProtection="1">
      <alignment horizontal="right" vertical="center"/>
      <protection hidden="1"/>
    </xf>
    <xf numFmtId="49" fontId="8" fillId="0" borderId="0" xfId="21" applyNumberFormat="1" applyFont="1" applyProtection="1">
      <alignment/>
      <protection hidden="1"/>
    </xf>
    <xf numFmtId="166" fontId="8" fillId="0" borderId="0" xfId="21" applyNumberFormat="1" applyFont="1" applyAlignment="1" applyProtection="1">
      <alignment horizontal="center"/>
      <protection hidden="1"/>
    </xf>
    <xf numFmtId="1" fontId="2" fillId="0" borderId="0" xfId="21" applyNumberFormat="1" applyFont="1" applyFill="1" applyProtection="1">
      <alignment/>
      <protection hidden="1" locked="0"/>
    </xf>
    <xf numFmtId="166" fontId="2" fillId="0" borderId="0" xfId="21" applyNumberFormat="1" applyFont="1" applyProtection="1">
      <alignment/>
      <protection hidden="1"/>
    </xf>
    <xf numFmtId="0" fontId="8" fillId="0" borderId="5" xfId="21" applyNumberFormat="1" applyFont="1" applyFill="1" applyBorder="1" applyAlignment="1" applyProtection="1">
      <alignment vertical="center"/>
      <protection hidden="1"/>
    </xf>
    <xf numFmtId="2" fontId="2" fillId="0" borderId="0" xfId="21" applyNumberFormat="1" applyFont="1" applyAlignment="1" applyProtection="1">
      <alignment horizontal="center" vertical="center"/>
      <protection hidden="1"/>
    </xf>
    <xf numFmtId="2" fontId="2" fillId="0" borderId="0" xfId="21" applyNumberFormat="1" applyFont="1" applyAlignment="1" applyProtection="1">
      <alignment vertical="center"/>
      <protection hidden="1"/>
    </xf>
    <xf numFmtId="166" fontId="2" fillId="0" borderId="0" xfId="21" applyNumberFormat="1" applyFont="1" applyAlignment="1" applyProtection="1">
      <alignment vertical="center"/>
      <protection hidden="1"/>
    </xf>
    <xf numFmtId="0" fontId="8" fillId="0" borderId="7" xfId="21" applyNumberFormat="1" applyFont="1" applyFill="1" applyBorder="1" applyAlignment="1" applyProtection="1">
      <alignment vertical="center"/>
      <protection hidden="1"/>
    </xf>
    <xf numFmtId="0" fontId="8" fillId="0" borderId="4" xfId="21" applyNumberFormat="1" applyFont="1" applyFill="1" applyBorder="1" applyAlignment="1" applyProtection="1">
      <alignment vertical="center"/>
      <protection hidden="1"/>
    </xf>
    <xf numFmtId="0" fontId="8" fillId="0" borderId="1" xfId="21" applyNumberFormat="1" applyFont="1" applyFill="1" applyBorder="1" applyAlignment="1" applyProtection="1">
      <alignment vertical="center"/>
      <protection hidden="1"/>
    </xf>
    <xf numFmtId="165" fontId="2" fillId="2" borderId="10" xfId="21" applyNumberFormat="1" applyFont="1" applyFill="1" applyBorder="1" applyAlignment="1" applyProtection="1">
      <alignment horizontal="center"/>
      <protection locked="0"/>
    </xf>
    <xf numFmtId="165" fontId="2" fillId="2" borderId="11" xfId="21" applyNumberFormat="1" applyFont="1" applyFill="1" applyBorder="1" applyAlignment="1" applyProtection="1">
      <alignment horizontal="center"/>
      <protection locked="0"/>
    </xf>
    <xf numFmtId="0" fontId="11" fillId="0" borderId="0" xfId="21" applyNumberFormat="1" applyFont="1" applyFill="1" applyBorder="1" applyAlignment="1" applyProtection="1">
      <alignment horizontal="right" vertical="center"/>
      <protection hidden="1"/>
    </xf>
    <xf numFmtId="0" fontId="2" fillId="0" borderId="5" xfId="20" applyBorder="1" applyAlignment="1" applyProtection="1">
      <alignment horizontal="right" vertical="center"/>
      <protection hidden="1"/>
    </xf>
    <xf numFmtId="1" fontId="2" fillId="4" borderId="10" xfId="21" applyNumberFormat="1" applyFont="1" applyFill="1" applyBorder="1" applyAlignment="1" applyProtection="1">
      <alignment horizontal="center" vertical="center"/>
      <protection hidden="1"/>
    </xf>
    <xf numFmtId="1" fontId="2" fillId="4" borderId="11" xfId="21" applyNumberFormat="1" applyFont="1" applyFill="1" applyBorder="1" applyAlignment="1" applyProtection="1">
      <alignment horizontal="center" vertical="center"/>
      <protection hidden="1"/>
    </xf>
    <xf numFmtId="0" fontId="8" fillId="0" borderId="12" xfId="21" applyNumberFormat="1" applyFont="1" applyFill="1" applyBorder="1" applyAlignment="1" applyProtection="1">
      <alignment vertical="center"/>
      <protection hidden="1"/>
    </xf>
    <xf numFmtId="0" fontId="8" fillId="0" borderId="13" xfId="21" applyNumberFormat="1" applyFont="1" applyFill="1" applyBorder="1" applyAlignment="1" applyProtection="1">
      <alignment vertical="center"/>
      <protection hidden="1"/>
    </xf>
    <xf numFmtId="165" fontId="2" fillId="2" borderId="9" xfId="21" applyNumberFormat="1" applyFont="1" applyFill="1" applyBorder="1" applyAlignment="1" applyProtection="1">
      <alignment horizontal="center" vertical="center"/>
      <protection locked="0"/>
    </xf>
    <xf numFmtId="0" fontId="8" fillId="0" borderId="6" xfId="21" applyNumberFormat="1" applyFont="1" applyFill="1" applyBorder="1" applyAlignment="1" applyProtection="1">
      <alignment vertical="center"/>
      <protection hidden="1"/>
    </xf>
    <xf numFmtId="49" fontId="8" fillId="0" borderId="6" xfId="21" applyNumberFormat="1" applyFont="1" applyBorder="1" applyAlignment="1" applyProtection="1">
      <alignment vertical="center"/>
      <protection hidden="1"/>
    </xf>
    <xf numFmtId="49" fontId="2" fillId="0" borderId="7" xfId="21" applyNumberFormat="1" applyFont="1" applyBorder="1" applyAlignment="1" applyProtection="1">
      <alignment vertical="center"/>
      <protection hidden="1"/>
    </xf>
    <xf numFmtId="0" fontId="8" fillId="0" borderId="8" xfId="21" applyNumberFormat="1" applyFont="1" applyFill="1" applyBorder="1" applyAlignment="1" applyProtection="1">
      <alignment vertical="center"/>
      <protection hidden="1"/>
    </xf>
    <xf numFmtId="0" fontId="2" fillId="0" borderId="1" xfId="21" applyFont="1" applyBorder="1" applyProtection="1">
      <alignment/>
      <protection hidden="1"/>
    </xf>
    <xf numFmtId="0" fontId="2" fillId="0" borderId="2" xfId="21" applyFont="1" applyBorder="1" applyProtection="1">
      <alignment/>
      <protection hidden="1"/>
    </xf>
    <xf numFmtId="0" fontId="2" fillId="0" borderId="2" xfId="21" applyFont="1" applyBorder="1" applyAlignment="1" applyProtection="1">
      <alignment horizontal="left"/>
      <protection hidden="1"/>
    </xf>
    <xf numFmtId="0" fontId="2" fillId="0" borderId="3" xfId="21" applyFont="1" applyBorder="1" applyProtection="1">
      <alignment/>
      <protection hidden="1"/>
    </xf>
    <xf numFmtId="0" fontId="2" fillId="0" borderId="0" xfId="21" applyFont="1" applyAlignment="1" applyProtection="1">
      <alignment horizontal="right"/>
      <protection hidden="1"/>
    </xf>
    <xf numFmtId="0" fontId="2" fillId="0" borderId="4" xfId="21" applyFont="1" applyBorder="1" applyProtection="1">
      <alignment/>
      <protection hidden="1"/>
    </xf>
    <xf numFmtId="0" fontId="2" fillId="0" borderId="0" xfId="21" applyFont="1" applyBorder="1" applyProtection="1">
      <alignment/>
      <protection hidden="1"/>
    </xf>
    <xf numFmtId="2" fontId="2" fillId="2" borderId="9" xfId="21" applyNumberFormat="1" applyFont="1" applyFill="1" applyBorder="1" applyAlignment="1" applyProtection="1">
      <alignment horizontal="center"/>
      <protection locked="0"/>
    </xf>
    <xf numFmtId="0" fontId="2" fillId="0" borderId="0" xfId="21" applyFont="1" applyBorder="1" applyAlignment="1" applyProtection="1">
      <alignment horizontal="left"/>
      <protection hidden="1"/>
    </xf>
    <xf numFmtId="0" fontId="2" fillId="0" borderId="5" xfId="21" applyFont="1" applyBorder="1" applyProtection="1">
      <alignment/>
      <protection hidden="1"/>
    </xf>
    <xf numFmtId="2" fontId="8" fillId="0" borderId="0" xfId="21" applyNumberFormat="1" applyFont="1" applyAlignment="1" applyProtection="1">
      <alignment horizontal="center"/>
      <protection hidden="1"/>
    </xf>
    <xf numFmtId="0" fontId="2" fillId="5" borderId="14" xfId="21" applyFont="1" applyFill="1" applyBorder="1" applyProtection="1">
      <alignment/>
      <protection hidden="1"/>
    </xf>
    <xf numFmtId="0" fontId="2" fillId="5" borderId="11" xfId="21" applyFont="1" applyFill="1" applyBorder="1" applyProtection="1">
      <alignment/>
      <protection hidden="1"/>
    </xf>
    <xf numFmtId="0" fontId="2" fillId="0" borderId="0" xfId="21" applyFont="1" applyFill="1" applyBorder="1" applyProtection="1">
      <alignment/>
      <protection hidden="1"/>
    </xf>
    <xf numFmtId="0" fontId="8" fillId="0" borderId="0" xfId="21" applyFont="1" applyBorder="1" applyProtection="1">
      <alignment/>
      <protection hidden="1"/>
    </xf>
    <xf numFmtId="2" fontId="2" fillId="0" borderId="0" xfId="21" applyNumberFormat="1" applyFont="1" applyBorder="1" applyAlignment="1" applyProtection="1">
      <alignment vertical="center"/>
      <protection hidden="1"/>
    </xf>
    <xf numFmtId="0" fontId="2" fillId="0" borderId="0" xfId="21" applyFont="1" applyBorder="1" applyProtection="1">
      <alignment/>
      <protection hidden="1"/>
    </xf>
    <xf numFmtId="2" fontId="8" fillId="0" borderId="0" xfId="21" applyNumberFormat="1" applyFont="1" applyBorder="1" applyAlignment="1" applyProtection="1">
      <alignment horizontal="center"/>
      <protection hidden="1"/>
    </xf>
    <xf numFmtId="0" fontId="9" fillId="0" borderId="0" xfId="21" applyFont="1" applyBorder="1" applyAlignment="1" applyProtection="1">
      <alignment horizontal="right"/>
      <protection hidden="1"/>
    </xf>
    <xf numFmtId="2" fontId="9" fillId="3" borderId="10" xfId="21" applyNumberFormat="1" applyFont="1" applyFill="1" applyBorder="1" applyAlignment="1" applyProtection="1">
      <alignment horizontal="center"/>
      <protection hidden="1"/>
    </xf>
    <xf numFmtId="0" fontId="10" fillId="3" borderId="11" xfId="20" applyFont="1" applyFill="1" applyBorder="1" applyAlignment="1" applyProtection="1">
      <alignment/>
      <protection hidden="1"/>
    </xf>
    <xf numFmtId="0" fontId="2" fillId="5" borderId="15" xfId="21" applyFont="1" applyFill="1" applyBorder="1" applyProtection="1">
      <alignment/>
      <protection hidden="1"/>
    </xf>
    <xf numFmtId="0" fontId="2" fillId="0" borderId="5" xfId="21" applyFont="1" applyBorder="1" applyAlignment="1" applyProtection="1">
      <alignment horizontal="right"/>
      <protection hidden="1"/>
    </xf>
    <xf numFmtId="0" fontId="2" fillId="5" borderId="16" xfId="21" applyFont="1" applyFill="1" applyBorder="1" applyProtection="1">
      <alignment/>
      <protection hidden="1"/>
    </xf>
    <xf numFmtId="0" fontId="8" fillId="0" borderId="0" xfId="21" applyFont="1" applyAlignment="1" applyProtection="1">
      <alignment horizontal="right"/>
      <protection hidden="1"/>
    </xf>
    <xf numFmtId="0" fontId="2" fillId="5" borderId="17" xfId="21" applyFont="1" applyFill="1" applyBorder="1" applyProtection="1">
      <alignment/>
      <protection hidden="1"/>
    </xf>
    <xf numFmtId="49" fontId="11" fillId="0" borderId="0" xfId="21" applyNumberFormat="1" applyFont="1" applyBorder="1" applyAlignment="1" applyProtection="1">
      <alignment horizontal="right"/>
      <protection hidden="1"/>
    </xf>
    <xf numFmtId="1" fontId="2" fillId="4" borderId="9" xfId="21" applyNumberFormat="1" applyFont="1" applyFill="1" applyBorder="1" applyAlignment="1" applyProtection="1">
      <alignment horizontal="center" vertical="center"/>
      <protection hidden="1"/>
    </xf>
    <xf numFmtId="1" fontId="2" fillId="2" borderId="0" xfId="21" applyNumberFormat="1" applyFont="1" applyFill="1" applyProtection="1">
      <alignment/>
      <protection hidden="1" locked="0"/>
    </xf>
    <xf numFmtId="2" fontId="2" fillId="0" borderId="4" xfId="21" applyNumberFormat="1" applyFont="1" applyBorder="1" applyAlignment="1" applyProtection="1">
      <alignment vertical="center"/>
      <protection hidden="1"/>
    </xf>
    <xf numFmtId="2" fontId="2" fillId="0" borderId="5" xfId="21" applyNumberFormat="1" applyFont="1" applyBorder="1" applyAlignment="1" applyProtection="1">
      <alignment vertical="center"/>
      <protection hidden="1"/>
    </xf>
    <xf numFmtId="0" fontId="2" fillId="0" borderId="6" xfId="21" applyFont="1" applyBorder="1" applyProtection="1">
      <alignment/>
      <protection hidden="1"/>
    </xf>
    <xf numFmtId="0" fontId="2" fillId="0" borderId="7" xfId="21" applyFont="1" applyBorder="1" applyProtection="1">
      <alignment/>
      <protection hidden="1"/>
    </xf>
    <xf numFmtId="0" fontId="2" fillId="0" borderId="7" xfId="21" applyFont="1" applyBorder="1" applyAlignment="1" applyProtection="1">
      <alignment horizontal="left"/>
      <protection hidden="1"/>
    </xf>
    <xf numFmtId="0" fontId="2" fillId="0" borderId="8" xfId="21" applyFont="1" applyBorder="1" applyProtection="1">
      <alignment/>
      <protection hidden="1"/>
    </xf>
    <xf numFmtId="0" fontId="8" fillId="0" borderId="2" xfId="21" applyFont="1" applyBorder="1" applyProtection="1">
      <alignment/>
      <protection hidden="1"/>
    </xf>
    <xf numFmtId="2" fontId="8" fillId="0" borderId="2" xfId="21" applyNumberFormat="1" applyFont="1" applyBorder="1" applyAlignment="1" applyProtection="1">
      <alignment horizontal="left"/>
      <protection hidden="1"/>
    </xf>
    <xf numFmtId="1" fontId="2" fillId="4" borderId="9" xfId="21" applyNumberFormat="1" applyFont="1" applyFill="1" applyBorder="1" applyAlignment="1" applyProtection="1">
      <alignment horizontal="center"/>
      <protection hidden="1"/>
    </xf>
    <xf numFmtId="0" fontId="2" fillId="5" borderId="10" xfId="21" applyFont="1" applyFill="1" applyBorder="1" applyProtection="1">
      <alignment/>
      <protection hidden="1"/>
    </xf>
    <xf numFmtId="49" fontId="2" fillId="0" borderId="0" xfId="21" applyNumberFormat="1" applyFont="1" applyBorder="1" applyAlignment="1" applyProtection="1">
      <alignment horizontal="center"/>
      <protection hidden="1"/>
    </xf>
    <xf numFmtId="0" fontId="2" fillId="2" borderId="1" xfId="21" applyFont="1" applyFill="1" applyBorder="1" applyAlignment="1" applyProtection="1">
      <alignment/>
      <protection locked="0"/>
    </xf>
    <xf numFmtId="0" fontId="2" fillId="2" borderId="2" xfId="21" applyFont="1" applyFill="1" applyBorder="1" applyAlignment="1" applyProtection="1">
      <alignment/>
      <protection locked="0"/>
    </xf>
    <xf numFmtId="0" fontId="2" fillId="2" borderId="3" xfId="21" applyFont="1" applyFill="1" applyBorder="1" applyAlignment="1" applyProtection="1">
      <alignment/>
      <protection locked="0"/>
    </xf>
    <xf numFmtId="0" fontId="2" fillId="2" borderId="4" xfId="21" applyFont="1" applyFill="1" applyBorder="1" applyAlignment="1" applyProtection="1">
      <alignment/>
      <protection locked="0"/>
    </xf>
    <xf numFmtId="0" fontId="2" fillId="2" borderId="0" xfId="21" applyFont="1" applyFill="1" applyBorder="1" applyAlignment="1" applyProtection="1">
      <alignment/>
      <protection locked="0"/>
    </xf>
    <xf numFmtId="0" fontId="2" fillId="2" borderId="5" xfId="21" applyFont="1" applyFill="1" applyBorder="1" applyAlignment="1" applyProtection="1">
      <alignment/>
      <protection locked="0"/>
    </xf>
    <xf numFmtId="0" fontId="2" fillId="2" borderId="6" xfId="21" applyFont="1" applyFill="1" applyBorder="1" applyAlignment="1" applyProtection="1">
      <alignment/>
      <protection locked="0"/>
    </xf>
    <xf numFmtId="0" fontId="2" fillId="2" borderId="7" xfId="21" applyFont="1" applyFill="1" applyBorder="1" applyAlignment="1" applyProtection="1">
      <alignment/>
      <protection locked="0"/>
    </xf>
    <xf numFmtId="0" fontId="2" fillId="2" borderId="8" xfId="21" applyFont="1" applyFill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right"/>
      <protection/>
    </xf>
    <xf numFmtId="0" fontId="6" fillId="0" borderId="0" xfId="20" applyFont="1" applyBorder="1" applyAlignment="1" applyProtection="1">
      <alignment horizontal="right"/>
      <protection/>
    </xf>
    <xf numFmtId="0" fontId="6" fillId="0" borderId="0" xfId="21" applyFont="1" applyFill="1" applyAlignment="1" applyProtection="1">
      <alignment horizontal="right"/>
      <protection/>
    </xf>
    <xf numFmtId="0" fontId="6" fillId="0" borderId="0" xfId="20" applyFont="1" applyAlignment="1" applyProtection="1">
      <alignment horizontal="right"/>
      <protection/>
    </xf>
    <xf numFmtId="0" fontId="6" fillId="0" borderId="0" xfId="21" applyFont="1" applyAlignment="1" applyProtection="1">
      <alignment horizontal="right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Faktoren" xfId="20"/>
    <cellStyle name="Standard_Faktoren_neu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29</xdr:row>
      <xdr:rowOff>95250</xdr:rowOff>
    </xdr:from>
    <xdr:to>
      <xdr:col>13</xdr:col>
      <xdr:colOff>57150</xdr:colOff>
      <xdr:row>38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609725" y="4257675"/>
          <a:ext cx="1514475" cy="1276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31</xdr:row>
      <xdr:rowOff>0</xdr:rowOff>
    </xdr:from>
    <xdr:to>
      <xdr:col>4</xdr:col>
      <xdr:colOff>85725</xdr:colOff>
      <xdr:row>38</xdr:row>
      <xdr:rowOff>76200</xdr:rowOff>
    </xdr:to>
    <xdr:sp>
      <xdr:nvSpPr>
        <xdr:cNvPr id="2" name="Line 2"/>
        <xdr:cNvSpPr>
          <a:spLocks/>
        </xdr:cNvSpPr>
      </xdr:nvSpPr>
      <xdr:spPr>
        <a:xfrm>
          <a:off x="1257300" y="4448175"/>
          <a:ext cx="0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28</xdr:row>
      <xdr:rowOff>66675</xdr:rowOff>
    </xdr:from>
    <xdr:to>
      <xdr:col>12</xdr:col>
      <xdr:colOff>0</xdr:colOff>
      <xdr:row>28</xdr:row>
      <xdr:rowOff>66675</xdr:rowOff>
    </xdr:to>
    <xdr:sp>
      <xdr:nvSpPr>
        <xdr:cNvPr id="3" name="Line 3"/>
        <xdr:cNvSpPr>
          <a:spLocks/>
        </xdr:cNvSpPr>
      </xdr:nvSpPr>
      <xdr:spPr>
        <a:xfrm>
          <a:off x="1609725" y="40862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35</xdr:row>
      <xdr:rowOff>0</xdr:rowOff>
    </xdr:from>
    <xdr:to>
      <xdr:col>8</xdr:col>
      <xdr:colOff>66675</xdr:colOff>
      <xdr:row>39</xdr:row>
      <xdr:rowOff>95250</xdr:rowOff>
    </xdr:to>
    <xdr:sp>
      <xdr:nvSpPr>
        <xdr:cNvPr id="4" name="Arc 4"/>
        <xdr:cNvSpPr>
          <a:spLocks/>
        </xdr:cNvSpPr>
      </xdr:nvSpPr>
      <xdr:spPr>
        <a:xfrm>
          <a:off x="1619250" y="5019675"/>
          <a:ext cx="381000" cy="666750"/>
        </a:xfrm>
        <a:prstGeom prst="arc">
          <a:avLst>
            <a:gd name="adj" fmla="val -16238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133350</xdr:rowOff>
    </xdr:from>
    <xdr:to>
      <xdr:col>7</xdr:col>
      <xdr:colOff>19050</xdr:colOff>
      <xdr:row>35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1600200" y="5010150"/>
          <a:ext cx="10477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76200</xdr:rowOff>
    </xdr:from>
    <xdr:to>
      <xdr:col>19</xdr:col>
      <xdr:colOff>0</xdr:colOff>
      <xdr:row>59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33575" y="8382000"/>
          <a:ext cx="2162175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47</xdr:row>
      <xdr:rowOff>47625</xdr:rowOff>
    </xdr:from>
    <xdr:to>
      <xdr:col>13</xdr:col>
      <xdr:colOff>0</xdr:colOff>
      <xdr:row>58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1457325" y="6781800"/>
          <a:ext cx="1609725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38100</xdr:rowOff>
    </xdr:from>
    <xdr:to>
      <xdr:col>13</xdr:col>
      <xdr:colOff>0</xdr:colOff>
      <xdr:row>63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3067050" y="8058150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9525</xdr:rowOff>
    </xdr:from>
    <xdr:to>
      <xdr:col>7</xdr:col>
      <xdr:colOff>0</xdr:colOff>
      <xdr:row>62</xdr:row>
      <xdr:rowOff>9525</xdr:rowOff>
    </xdr:to>
    <xdr:sp>
      <xdr:nvSpPr>
        <xdr:cNvPr id="9" name="Line 9"/>
        <xdr:cNvSpPr>
          <a:spLocks/>
        </xdr:cNvSpPr>
      </xdr:nvSpPr>
      <xdr:spPr>
        <a:xfrm>
          <a:off x="1685925" y="831532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76200</xdr:rowOff>
    </xdr:from>
    <xdr:to>
      <xdr:col>13</xdr:col>
      <xdr:colOff>0</xdr:colOff>
      <xdr:row>61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1695450" y="8810625"/>
          <a:ext cx="13716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0</xdr:rowOff>
    </xdr:from>
    <xdr:to>
      <xdr:col>3</xdr:col>
      <xdr:colOff>95250</xdr:colOff>
      <xdr:row>58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1085850" y="7019925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57</xdr:row>
      <xdr:rowOff>9525</xdr:rowOff>
    </xdr:from>
    <xdr:to>
      <xdr:col>12</xdr:col>
      <xdr:colOff>9525</xdr:colOff>
      <xdr:row>58</xdr:row>
      <xdr:rowOff>66675</xdr:rowOff>
    </xdr:to>
    <xdr:sp>
      <xdr:nvSpPr>
        <xdr:cNvPr id="12" name="Arc 12"/>
        <xdr:cNvSpPr>
          <a:spLocks/>
        </xdr:cNvSpPr>
      </xdr:nvSpPr>
      <xdr:spPr>
        <a:xfrm flipH="1">
          <a:off x="2762250" y="8172450"/>
          <a:ext cx="142875" cy="200025"/>
        </a:xfrm>
        <a:prstGeom prst="arc">
          <a:avLst>
            <a:gd name="adj1" fmla="val -17661273"/>
            <a:gd name="adj2" fmla="val -311949"/>
            <a:gd name="adj3" fmla="val 348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57</xdr:row>
      <xdr:rowOff>114300</xdr:rowOff>
    </xdr:from>
    <xdr:to>
      <xdr:col>11</xdr:col>
      <xdr:colOff>47625</xdr:colOff>
      <xdr:row>58</xdr:row>
      <xdr:rowOff>76200</xdr:rowOff>
    </xdr:to>
    <xdr:sp>
      <xdr:nvSpPr>
        <xdr:cNvPr id="13" name="Line 13"/>
        <xdr:cNvSpPr>
          <a:spLocks/>
        </xdr:cNvSpPr>
      </xdr:nvSpPr>
      <xdr:spPr>
        <a:xfrm flipH="1">
          <a:off x="2762250" y="8277225"/>
          <a:ext cx="9525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76200</xdr:colOff>
      <xdr:row>43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533525" y="4876800"/>
          <a:ext cx="76200" cy="12858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15" name="Line 15"/>
        <xdr:cNvSpPr>
          <a:spLocks/>
        </xdr:cNvSpPr>
      </xdr:nvSpPr>
      <xdr:spPr>
        <a:xfrm>
          <a:off x="1933575" y="9020175"/>
          <a:ext cx="1133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63</xdr:row>
      <xdr:rowOff>0</xdr:rowOff>
    </xdr:from>
    <xdr:to>
      <xdr:col>19</xdr:col>
      <xdr:colOff>0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057525" y="90201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9525</xdr:rowOff>
    </xdr:from>
    <xdr:to>
      <xdr:col>8</xdr:col>
      <xdr:colOff>0</xdr:colOff>
      <xdr:row>63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1933575" y="8886825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63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4095750" y="8877300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76200</xdr:rowOff>
    </xdr:from>
    <xdr:to>
      <xdr:col>8</xdr:col>
      <xdr:colOff>95250</xdr:colOff>
      <xdr:row>36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914525" y="5095875"/>
          <a:ext cx="11430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</xdr:row>
      <xdr:rowOff>123825</xdr:rowOff>
    </xdr:from>
    <xdr:to>
      <xdr:col>11</xdr:col>
      <xdr:colOff>123825</xdr:colOff>
      <xdr:row>57</xdr:row>
      <xdr:rowOff>66675</xdr:rowOff>
    </xdr:to>
    <xdr:sp>
      <xdr:nvSpPr>
        <xdr:cNvPr id="20" name="Line 20"/>
        <xdr:cNvSpPr>
          <a:spLocks/>
        </xdr:cNvSpPr>
      </xdr:nvSpPr>
      <xdr:spPr>
        <a:xfrm flipV="1">
          <a:off x="2790825" y="8143875"/>
          <a:ext cx="571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38</xdr:row>
      <xdr:rowOff>85725</xdr:rowOff>
    </xdr:from>
    <xdr:to>
      <xdr:col>9</xdr:col>
      <xdr:colOff>76200</xdr:colOff>
      <xdr:row>38</xdr:row>
      <xdr:rowOff>85725</xdr:rowOff>
    </xdr:to>
    <xdr:sp>
      <xdr:nvSpPr>
        <xdr:cNvPr id="21" name="Line 22"/>
        <xdr:cNvSpPr>
          <a:spLocks/>
        </xdr:cNvSpPr>
      </xdr:nvSpPr>
      <xdr:spPr>
        <a:xfrm flipH="1">
          <a:off x="1162050" y="5534025"/>
          <a:ext cx="12001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6</xdr:col>
      <xdr:colOff>0</xdr:colOff>
      <xdr:row>15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990600" y="1733550"/>
          <a:ext cx="542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20</xdr:col>
      <xdr:colOff>114300</xdr:colOff>
      <xdr:row>20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1533525" y="2019300"/>
          <a:ext cx="284797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142875</xdr:rowOff>
    </xdr:from>
    <xdr:to>
      <xdr:col>10</xdr:col>
      <xdr:colOff>257175</xdr:colOff>
      <xdr:row>19</xdr:row>
      <xdr:rowOff>142875</xdr:rowOff>
    </xdr:to>
    <xdr:sp>
      <xdr:nvSpPr>
        <xdr:cNvPr id="24" name="Arc 25"/>
        <xdr:cNvSpPr>
          <a:spLocks/>
        </xdr:cNvSpPr>
      </xdr:nvSpPr>
      <xdr:spPr>
        <a:xfrm>
          <a:off x="2009775" y="2590800"/>
          <a:ext cx="619125" cy="285750"/>
        </a:xfrm>
        <a:prstGeom prst="arc">
          <a:avLst>
            <a:gd name="adj1" fmla="val -9409083"/>
            <a:gd name="adj2" fmla="val 127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19</xdr:row>
      <xdr:rowOff>66675</xdr:rowOff>
    </xdr:from>
    <xdr:to>
      <xdr:col>10</xdr:col>
      <xdr:colOff>257175</xdr:colOff>
      <xdr:row>20</xdr:row>
      <xdr:rowOff>0</xdr:rowOff>
    </xdr:to>
    <xdr:sp>
      <xdr:nvSpPr>
        <xdr:cNvPr id="25" name="Line 26"/>
        <xdr:cNvSpPr>
          <a:spLocks/>
        </xdr:cNvSpPr>
      </xdr:nvSpPr>
      <xdr:spPr>
        <a:xfrm>
          <a:off x="2628900" y="2800350"/>
          <a:ext cx="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18</xdr:row>
      <xdr:rowOff>0</xdr:rowOff>
    </xdr:from>
    <xdr:to>
      <xdr:col>10</xdr:col>
      <xdr:colOff>219075</xdr:colOff>
      <xdr:row>18</xdr:row>
      <xdr:rowOff>85725</xdr:rowOff>
    </xdr:to>
    <xdr:sp>
      <xdr:nvSpPr>
        <xdr:cNvPr id="26" name="Line 27"/>
        <xdr:cNvSpPr>
          <a:spLocks/>
        </xdr:cNvSpPr>
      </xdr:nvSpPr>
      <xdr:spPr>
        <a:xfrm flipH="1" flipV="1">
          <a:off x="2552700" y="2590800"/>
          <a:ext cx="381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16</xdr:row>
      <xdr:rowOff>0</xdr:rowOff>
    </xdr:from>
    <xdr:to>
      <xdr:col>6</xdr:col>
      <xdr:colOff>0</xdr:colOff>
      <xdr:row>18</xdr:row>
      <xdr:rowOff>104775</xdr:rowOff>
    </xdr:to>
    <xdr:sp>
      <xdr:nvSpPr>
        <xdr:cNvPr id="27" name="Rectangle 28"/>
        <xdr:cNvSpPr>
          <a:spLocks/>
        </xdr:cNvSpPr>
      </xdr:nvSpPr>
      <xdr:spPr>
        <a:xfrm>
          <a:off x="1447800" y="2305050"/>
          <a:ext cx="85725" cy="3905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0</xdr:rowOff>
    </xdr:from>
    <xdr:to>
      <xdr:col>6</xdr:col>
      <xdr:colOff>0</xdr:colOff>
      <xdr:row>23</xdr:row>
      <xdr:rowOff>104775</xdr:rowOff>
    </xdr:to>
    <xdr:sp>
      <xdr:nvSpPr>
        <xdr:cNvPr id="28" name="Rectangle 29"/>
        <xdr:cNvSpPr>
          <a:spLocks/>
        </xdr:cNvSpPr>
      </xdr:nvSpPr>
      <xdr:spPr>
        <a:xfrm>
          <a:off x="1447800" y="3019425"/>
          <a:ext cx="85725" cy="3905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24</xdr:row>
      <xdr:rowOff>76200</xdr:rowOff>
    </xdr:from>
    <xdr:to>
      <xdr:col>17</xdr:col>
      <xdr:colOff>161925</xdr:colOff>
      <xdr:row>24</xdr:row>
      <xdr:rowOff>76200</xdr:rowOff>
    </xdr:to>
    <xdr:sp>
      <xdr:nvSpPr>
        <xdr:cNvPr id="29" name="Line 30"/>
        <xdr:cNvSpPr>
          <a:spLocks/>
        </xdr:cNvSpPr>
      </xdr:nvSpPr>
      <xdr:spPr>
        <a:xfrm>
          <a:off x="1524000" y="3524250"/>
          <a:ext cx="23907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15</xdr:row>
      <xdr:rowOff>0</xdr:rowOff>
    </xdr:from>
    <xdr:to>
      <xdr:col>18</xdr:col>
      <xdr:colOff>161925</xdr:colOff>
      <xdr:row>20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4086225" y="2162175"/>
          <a:ext cx="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70</xdr:row>
      <xdr:rowOff>9525</xdr:rowOff>
    </xdr:from>
    <xdr:to>
      <xdr:col>11</xdr:col>
      <xdr:colOff>47625</xdr:colOff>
      <xdr:row>73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144125"/>
          <a:ext cx="2352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28</xdr:row>
      <xdr:rowOff>0</xdr:rowOff>
    </xdr:from>
    <xdr:to>
      <xdr:col>6</xdr:col>
      <xdr:colOff>76200</xdr:colOff>
      <xdr:row>34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1609725" y="4019550"/>
          <a:ext cx="0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76200</xdr:rowOff>
    </xdr:from>
    <xdr:to>
      <xdr:col>8</xdr:col>
      <xdr:colOff>0</xdr:colOff>
      <xdr:row>58</xdr:row>
      <xdr:rowOff>76200</xdr:rowOff>
    </xdr:to>
    <xdr:sp>
      <xdr:nvSpPr>
        <xdr:cNvPr id="33" name="Line 34"/>
        <xdr:cNvSpPr>
          <a:spLocks/>
        </xdr:cNvSpPr>
      </xdr:nvSpPr>
      <xdr:spPr>
        <a:xfrm flipH="1">
          <a:off x="1000125" y="8382000"/>
          <a:ext cx="933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34" name="Line 35"/>
        <xdr:cNvSpPr>
          <a:spLocks/>
        </xdr:cNvSpPr>
      </xdr:nvSpPr>
      <xdr:spPr>
        <a:xfrm flipV="1">
          <a:off x="2895600" y="40195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-Fak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Faktor"/>
    </sheetNames>
    <sheetDataSet>
      <sheetData sheetId="0">
        <row r="16">
          <cell r="X16">
            <v>0.4</v>
          </cell>
        </row>
        <row r="18">
          <cell r="K18">
            <v>3</v>
          </cell>
        </row>
        <row r="20">
          <cell r="CL20">
            <v>2</v>
          </cell>
        </row>
        <row r="25">
          <cell r="CL25">
            <v>0</v>
          </cell>
        </row>
        <row r="26">
          <cell r="CL26">
            <v>0</v>
          </cell>
        </row>
        <row r="28">
          <cell r="CL28">
            <v>0.12193088595833797</v>
          </cell>
        </row>
        <row r="29">
          <cell r="CL29">
            <v>0.14099400775467041</v>
          </cell>
        </row>
        <row r="30">
          <cell r="CL30">
            <v>0.14099400775467041</v>
          </cell>
        </row>
        <row r="31">
          <cell r="X31">
            <v>40</v>
          </cell>
        </row>
        <row r="34">
          <cell r="CL34">
            <v>0</v>
          </cell>
        </row>
        <row r="35">
          <cell r="CL35">
            <v>0</v>
          </cell>
        </row>
        <row r="36">
          <cell r="X36">
            <v>5</v>
          </cell>
          <cell r="CL36">
            <v>10</v>
          </cell>
        </row>
        <row r="37">
          <cell r="CL37">
            <v>0.154561630686661</v>
          </cell>
        </row>
        <row r="38">
          <cell r="X38">
            <v>0</v>
          </cell>
        </row>
        <row r="39">
          <cell r="X39">
            <v>0.2</v>
          </cell>
        </row>
        <row r="40">
          <cell r="X40">
            <v>0</v>
          </cell>
        </row>
        <row r="42">
          <cell r="X42">
            <v>0.14099400775467041</v>
          </cell>
        </row>
        <row r="43">
          <cell r="X43">
            <v>0.7049700387733521</v>
          </cell>
        </row>
        <row r="48">
          <cell r="X48">
            <v>0.772808153433305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80"/>
  <sheetViews>
    <sheetView showGridLines="0" showRowColHeaders="0" tabSelected="1" workbookViewId="0" topLeftCell="A1">
      <selection activeCell="F8" sqref="F8:AG8"/>
    </sheetView>
  </sheetViews>
  <sheetFormatPr defaultColWidth="11.421875" defaultRowHeight="0" customHeight="1" zeroHeight="1"/>
  <cols>
    <col min="1" max="1" width="6.7109375" style="1" customWidth="1"/>
    <col min="2" max="2" width="2.7109375" style="1" customWidth="1"/>
    <col min="3" max="3" width="5.421875" style="1" customWidth="1"/>
    <col min="4" max="6" width="2.7109375" style="1" customWidth="1"/>
    <col min="7" max="7" width="2.28125" style="1" customWidth="1"/>
    <col min="8" max="8" width="3.7109375" style="1" customWidth="1"/>
    <col min="9" max="9" width="5.28125" style="1" customWidth="1"/>
    <col min="10" max="10" width="1.28515625" style="1" customWidth="1"/>
    <col min="11" max="11" width="5.28125" style="1" customWidth="1"/>
    <col min="12" max="23" width="2.57421875" style="1" customWidth="1"/>
    <col min="24" max="26" width="3.28125" style="1" customWidth="1"/>
    <col min="27" max="31" width="3.140625" style="1" customWidth="1"/>
    <col min="32" max="33" width="3.28125" style="1" customWidth="1"/>
    <col min="34" max="34" width="3.7109375" style="1" customWidth="1"/>
    <col min="35" max="35" width="7.28125" style="1" hidden="1" customWidth="1"/>
    <col min="36" max="36" width="6.28125" style="1" hidden="1" customWidth="1"/>
    <col min="37" max="37" width="9.421875" style="1" hidden="1" customWidth="1"/>
    <col min="38" max="39" width="6.28125" style="2" hidden="1" customWidth="1"/>
    <col min="40" max="46" width="6.28125" style="1" hidden="1" customWidth="1"/>
    <col min="47" max="47" width="6.28125" style="3" hidden="1" customWidth="1"/>
    <col min="48" max="53" width="6.28125" style="1" hidden="1" customWidth="1"/>
    <col min="54" max="16384" width="11.421875" style="1" hidden="1" customWidth="1"/>
  </cols>
  <sheetData>
    <row r="1" ht="10.5" customHeight="1"/>
    <row r="2" spans="2:33" ht="10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2:33" ht="10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2:33" ht="10.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</row>
    <row r="5" spans="1:34" ht="6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3"/>
    </row>
    <row r="6" spans="1:35" ht="15.75" customHeight="1">
      <c r="A6" s="13"/>
      <c r="B6" s="15" t="s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 t="s">
        <v>1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20"/>
    </row>
    <row r="7" spans="1:34" ht="6" customHeight="1">
      <c r="A7" s="13"/>
      <c r="B7" s="21"/>
      <c r="C7" s="13"/>
      <c r="D7" s="13"/>
      <c r="E7" s="2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47" s="23" customFormat="1" ht="15.75" customHeight="1">
      <c r="B8" s="24" t="s">
        <v>2</v>
      </c>
      <c r="C8" s="25"/>
      <c r="D8" s="25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  <c r="AL8" s="29"/>
      <c r="AM8" s="29"/>
      <c r="AU8" s="30"/>
    </row>
    <row r="9" spans="2:47" s="23" customFormat="1" ht="15.75" customHeight="1">
      <c r="B9" s="31" t="s">
        <v>3</v>
      </c>
      <c r="C9" s="25"/>
      <c r="D9" s="25"/>
      <c r="E9" s="25"/>
      <c r="F9" s="32" t="str">
        <f>INDEX(AK34:AK41,AN34)</f>
        <v>Nord</v>
      </c>
      <c r="G9" s="25"/>
      <c r="H9" s="25"/>
      <c r="I9" s="25"/>
      <c r="J9" s="33" t="s">
        <v>4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 t="s">
        <v>5</v>
      </c>
      <c r="Z9" s="36"/>
      <c r="AA9" s="36"/>
      <c r="AB9" s="36"/>
      <c r="AC9" s="36"/>
      <c r="AD9" s="36"/>
      <c r="AE9" s="36"/>
      <c r="AF9" s="37">
        <f>AF12*AF31*AF48</f>
        <v>1</v>
      </c>
      <c r="AG9" s="38"/>
      <c r="AL9" s="29"/>
      <c r="AM9" s="29"/>
      <c r="AP9" s="30" t="s">
        <v>6</v>
      </c>
      <c r="AQ9" s="30" t="s">
        <v>7</v>
      </c>
      <c r="AR9" s="30" t="s">
        <v>8</v>
      </c>
      <c r="AS9" s="30" t="s">
        <v>9</v>
      </c>
      <c r="AT9" s="30" t="s">
        <v>10</v>
      </c>
      <c r="AU9" s="30" t="s">
        <v>11</v>
      </c>
    </row>
    <row r="10" spans="2:47" s="23" customFormat="1" ht="12.75" customHeight="1">
      <c r="B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L10" s="29"/>
      <c r="AM10" s="29"/>
      <c r="AU10" s="30"/>
    </row>
    <row r="11" spans="2:47" s="23" customFormat="1" ht="11.25" customHeight="1">
      <c r="B11" s="4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4"/>
      <c r="AL11" s="29"/>
      <c r="AM11" s="29"/>
      <c r="AU11" s="30"/>
    </row>
    <row r="12" spans="2:47" s="23" customFormat="1" ht="11.25" customHeight="1">
      <c r="B12" s="45"/>
      <c r="C12" s="46"/>
      <c r="D12" s="40"/>
      <c r="E12" s="40"/>
      <c r="F12" s="46"/>
      <c r="G12" s="40"/>
      <c r="H12" s="40"/>
      <c r="I12" s="40"/>
      <c r="J12" s="40"/>
      <c r="K12" s="40"/>
      <c r="L12" s="40"/>
      <c r="M12" s="40"/>
      <c r="N12" s="40"/>
      <c r="O12" s="40"/>
      <c r="P12" s="46"/>
      <c r="Q12" s="40" t="s">
        <v>12</v>
      </c>
      <c r="R12" s="40"/>
      <c r="S12" s="40"/>
      <c r="T12" s="40"/>
      <c r="U12" s="40"/>
      <c r="V12" s="40"/>
      <c r="W12" s="40"/>
      <c r="X12" s="40"/>
      <c r="Y12" s="40"/>
      <c r="Z12" s="46"/>
      <c r="AA12" s="47"/>
      <c r="AB12" s="47"/>
      <c r="AC12" s="47"/>
      <c r="AD12" s="47"/>
      <c r="AE12" s="48" t="s">
        <v>13</v>
      </c>
      <c r="AF12" s="49">
        <f>INDEX(AL13:AL20,AN34)</f>
        <v>1</v>
      </c>
      <c r="AG12" s="50"/>
      <c r="AK12" s="51"/>
      <c r="AL12" s="52"/>
      <c r="AM12" s="52"/>
      <c r="AN12" s="51"/>
      <c r="AO12" s="51"/>
      <c r="AP12" s="53">
        <v>0</v>
      </c>
      <c r="AQ12" s="53">
        <v>10</v>
      </c>
      <c r="AR12" s="53">
        <v>20</v>
      </c>
      <c r="AS12" s="53">
        <v>30</v>
      </c>
      <c r="AT12" s="53">
        <v>40</v>
      </c>
      <c r="AU12" s="54" t="s">
        <v>14</v>
      </c>
    </row>
    <row r="13" spans="2:47" s="23" customFormat="1" ht="11.25" customHeight="1">
      <c r="B13" s="45"/>
      <c r="C13" s="46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6"/>
      <c r="R13" s="55"/>
      <c r="S13" s="55"/>
      <c r="T13" s="55"/>
      <c r="U13" s="55"/>
      <c r="V13" s="55"/>
      <c r="W13" s="55"/>
      <c r="X13" s="46"/>
      <c r="Y13" s="40"/>
      <c r="Z13" s="40"/>
      <c r="AA13" s="40"/>
      <c r="AB13" s="40"/>
      <c r="AC13" s="40"/>
      <c r="AD13" s="40"/>
      <c r="AE13" s="40"/>
      <c r="AF13" s="40"/>
      <c r="AG13" s="56" t="s">
        <v>15</v>
      </c>
      <c r="AK13" s="57" t="s">
        <v>16</v>
      </c>
      <c r="AL13" s="58">
        <f aca="true" t="shared" si="0" ref="AL13:AL20">IF(OR(Höhe=0,Abstand=0),1,IF(alpha&lt;AQ$12,AP13-(AP13-AQ13)/AQ$12*alpha,IF(alpha&lt;=AR$12,AQ13-(AQ13-AR13)/(AR$12-AQ$12)*(alpha-AQ$12),IF(alpha&lt;=AS$12,AR13-(AR13-AS13)/(AS$12-AR$12)*(alpha-AR$12),IF(alpha&lt;=AT$12,AS13-(AS13-AT13)/(AT$12-AS$12)*(alpha-AS$12),IF(alpha&gt;AT$12,AT13-(AT13-AU13)/(AU$12-AT$12)*(alpha-AT$12)))))))</f>
        <v>1</v>
      </c>
      <c r="AM13" s="52"/>
      <c r="AN13" s="59"/>
      <c r="AO13" s="51"/>
      <c r="AP13" s="60">
        <v>1</v>
      </c>
      <c r="AQ13" s="60">
        <v>1</v>
      </c>
      <c r="AR13" s="60">
        <v>0.97</v>
      </c>
      <c r="AS13" s="60">
        <v>0.94</v>
      </c>
      <c r="AT13" s="60">
        <v>0.9</v>
      </c>
      <c r="AU13" s="60">
        <v>0.85</v>
      </c>
    </row>
    <row r="14" spans="2:47" s="23" customFormat="1" ht="11.25" customHeight="1">
      <c r="B14" s="45"/>
      <c r="C14" s="4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61"/>
      <c r="AK14" s="53" t="s">
        <v>17</v>
      </c>
      <c r="AL14" s="58">
        <f t="shared" si="0"/>
        <v>1</v>
      </c>
      <c r="AM14" s="62"/>
      <c r="AN14" s="63"/>
      <c r="AO14" s="63"/>
      <c r="AP14" s="64">
        <v>1</v>
      </c>
      <c r="AQ14" s="64">
        <f>AVERAGE(AQ13,AQ15)</f>
        <v>0.97</v>
      </c>
      <c r="AR14" s="64">
        <f>AVERAGE(AR13,AR15)</f>
        <v>0.89</v>
      </c>
      <c r="AS14" s="64">
        <f>AVERAGE(AS13,AS15)</f>
        <v>0.81</v>
      </c>
      <c r="AT14" s="64">
        <f>AVERAGE(AT13,AT15)</f>
        <v>0.75</v>
      </c>
      <c r="AU14" s="64">
        <f>AVERAGE(AU13,AU15)</f>
        <v>0.7</v>
      </c>
    </row>
    <row r="15" spans="2:47" s="23" customFormat="1" ht="11.25" customHeight="1">
      <c r="B15" s="45"/>
      <c r="C15" s="4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65"/>
      <c r="T15" s="65"/>
      <c r="U15" s="65"/>
      <c r="V15" s="65"/>
      <c r="W15" s="65"/>
      <c r="X15" s="40"/>
      <c r="Z15" s="40"/>
      <c r="AA15" s="40"/>
      <c r="AB15" s="40"/>
      <c r="AC15" s="40"/>
      <c r="AD15" s="40"/>
      <c r="AE15" s="40"/>
      <c r="AF15" s="40"/>
      <c r="AG15" s="61"/>
      <c r="AK15" s="53" t="s">
        <v>18</v>
      </c>
      <c r="AL15" s="58">
        <f t="shared" si="0"/>
        <v>1</v>
      </c>
      <c r="AM15" s="52"/>
      <c r="AN15" s="51"/>
      <c r="AO15" s="51"/>
      <c r="AP15" s="60">
        <v>1</v>
      </c>
      <c r="AQ15" s="60">
        <v>0.94</v>
      </c>
      <c r="AR15" s="60">
        <v>0.81</v>
      </c>
      <c r="AS15" s="60">
        <v>0.68</v>
      </c>
      <c r="AT15" s="60">
        <v>0.6</v>
      </c>
      <c r="AU15" s="60">
        <v>0.55</v>
      </c>
    </row>
    <row r="16" spans="2:47" s="23" customFormat="1" ht="11.25" customHeight="1">
      <c r="B16" s="45"/>
      <c r="C16" s="46"/>
      <c r="D16" s="40"/>
      <c r="E16" s="40"/>
      <c r="F16" s="40"/>
      <c r="G16" s="66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67"/>
      <c r="T16" s="40"/>
      <c r="U16" s="40"/>
      <c r="V16" s="40"/>
      <c r="W16" s="40"/>
      <c r="X16" s="55" t="s">
        <v>19</v>
      </c>
      <c r="Z16" s="40"/>
      <c r="AA16" s="40"/>
      <c r="AB16" s="40"/>
      <c r="AC16" s="40"/>
      <c r="AD16" s="40"/>
      <c r="AE16" s="40"/>
      <c r="AF16" s="40"/>
      <c r="AG16" s="61"/>
      <c r="AK16" s="53" t="s">
        <v>20</v>
      </c>
      <c r="AL16" s="58">
        <f t="shared" si="0"/>
        <v>1</v>
      </c>
      <c r="AM16" s="52"/>
      <c r="AN16" s="51"/>
      <c r="AO16" s="51"/>
      <c r="AP16" s="60">
        <v>1</v>
      </c>
      <c r="AQ16" s="64">
        <f>AVERAGE(AQ15,AQ17)</f>
        <v>0.95</v>
      </c>
      <c r="AR16" s="64">
        <f>AVERAGE(AR15,AR17)</f>
        <v>0.815</v>
      </c>
      <c r="AS16" s="64">
        <f>AVERAGE(AS15,AS17)</f>
        <v>0.635</v>
      </c>
      <c r="AT16" s="64">
        <f>AVERAGE(AT15,AT17)</f>
        <v>0.525</v>
      </c>
      <c r="AU16" s="64">
        <f>AVERAGE(AU15,AU17)</f>
        <v>0.45</v>
      </c>
    </row>
    <row r="17" spans="2:47" s="23" customFormat="1" ht="11.25" customHeight="1">
      <c r="B17" s="45"/>
      <c r="C17" s="46"/>
      <c r="D17" s="40"/>
      <c r="E17" s="40"/>
      <c r="F17" s="40"/>
      <c r="G17" s="66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66"/>
      <c r="T17" s="40"/>
      <c r="U17" s="40"/>
      <c r="W17" s="40"/>
      <c r="X17" s="46" t="s">
        <v>21</v>
      </c>
      <c r="Y17" s="40"/>
      <c r="Z17" s="40"/>
      <c r="AA17" s="40"/>
      <c r="AB17" s="40"/>
      <c r="AC17" s="40"/>
      <c r="AD17" s="40"/>
      <c r="AE17" s="40"/>
      <c r="AF17" s="40"/>
      <c r="AG17" s="61"/>
      <c r="AK17" s="57" t="s">
        <v>22</v>
      </c>
      <c r="AL17" s="58">
        <f t="shared" si="0"/>
        <v>1</v>
      </c>
      <c r="AM17" s="52"/>
      <c r="AN17" s="51"/>
      <c r="AO17" s="51"/>
      <c r="AP17" s="60">
        <v>1</v>
      </c>
      <c r="AQ17" s="60">
        <v>0.96</v>
      </c>
      <c r="AR17" s="60">
        <v>0.82</v>
      </c>
      <c r="AS17" s="60">
        <v>0.59</v>
      </c>
      <c r="AT17" s="60">
        <v>0.45</v>
      </c>
      <c r="AU17" s="60">
        <v>0.35</v>
      </c>
    </row>
    <row r="18" spans="2:47" s="23" customFormat="1" ht="11.25" customHeight="1">
      <c r="B18" s="45"/>
      <c r="C18" s="46"/>
      <c r="D18" s="40"/>
      <c r="E18" s="40"/>
      <c r="F18" s="40"/>
      <c r="G18" s="66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66"/>
      <c r="T18" s="46"/>
      <c r="U18" s="68"/>
      <c r="V18" s="69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61"/>
      <c r="AK18" s="53" t="s">
        <v>23</v>
      </c>
      <c r="AL18" s="58">
        <f t="shared" si="0"/>
        <v>1</v>
      </c>
      <c r="AM18" s="51"/>
      <c r="AN18" s="51"/>
      <c r="AO18" s="51"/>
      <c r="AP18" s="60">
        <v>1</v>
      </c>
      <c r="AQ18" s="64">
        <f>AVERAGE(AQ17,AQ19)</f>
        <v>0.95</v>
      </c>
      <c r="AR18" s="64">
        <f>AVERAGE(AR17,AR19)</f>
        <v>0.815</v>
      </c>
      <c r="AS18" s="64">
        <f>AVERAGE(AS17,AS19)</f>
        <v>0.635</v>
      </c>
      <c r="AT18" s="64">
        <f>AVERAGE(AT17,AT19)</f>
        <v>0.525</v>
      </c>
      <c r="AU18" s="64">
        <f>AVERAGE(AU17,AU19)</f>
        <v>0.45</v>
      </c>
    </row>
    <row r="19" spans="2:47" s="23" customFormat="1" ht="11.25" customHeight="1">
      <c r="B19" s="45"/>
      <c r="C19" s="46"/>
      <c r="D19" s="40"/>
      <c r="E19" s="40"/>
      <c r="F19" s="40"/>
      <c r="G19" s="66"/>
      <c r="H19" s="40"/>
      <c r="I19" s="40"/>
      <c r="J19" s="40"/>
      <c r="K19" s="40"/>
      <c r="L19" s="70" t="s">
        <v>24</v>
      </c>
      <c r="M19" s="71"/>
      <c r="N19" s="72">
        <f>IF(OR(U18=0,K24=0,),"",ATAN(U18/K24)*180/PI())</f>
      </c>
      <c r="O19" s="73"/>
      <c r="P19" s="40"/>
      <c r="Q19" s="40"/>
      <c r="R19" s="40"/>
      <c r="S19" s="66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61"/>
      <c r="AK19" s="57" t="s">
        <v>25</v>
      </c>
      <c r="AL19" s="58">
        <f t="shared" si="0"/>
        <v>1</v>
      </c>
      <c r="AM19" s="52"/>
      <c r="AN19" s="51"/>
      <c r="AO19" s="51"/>
      <c r="AP19" s="60">
        <v>1</v>
      </c>
      <c r="AQ19" s="60">
        <v>0.94</v>
      </c>
      <c r="AR19" s="60">
        <v>0.81</v>
      </c>
      <c r="AS19" s="60">
        <v>0.68</v>
      </c>
      <c r="AT19" s="60">
        <v>0.6</v>
      </c>
      <c r="AU19" s="60">
        <v>0.55</v>
      </c>
    </row>
    <row r="20" spans="2:47" s="23" customFormat="1" ht="11.25" customHeight="1">
      <c r="B20" s="45"/>
      <c r="C20" s="46"/>
      <c r="D20" s="40"/>
      <c r="E20" s="74"/>
      <c r="F20" s="74"/>
      <c r="G20" s="75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74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61"/>
      <c r="AK20" s="53" t="s">
        <v>26</v>
      </c>
      <c r="AL20" s="58">
        <f t="shared" si="0"/>
        <v>1</v>
      </c>
      <c r="AM20" s="52"/>
      <c r="AN20" s="51"/>
      <c r="AO20" s="51"/>
      <c r="AP20" s="60">
        <v>1</v>
      </c>
      <c r="AQ20" s="64">
        <f>AVERAGE(AQ19,AQ21)</f>
        <v>0.97</v>
      </c>
      <c r="AR20" s="64">
        <f>AVERAGE(AR19,AR21)</f>
        <v>0.89</v>
      </c>
      <c r="AS20" s="64">
        <f>AVERAGE(AS19,AS21)</f>
        <v>0.81</v>
      </c>
      <c r="AT20" s="64">
        <f>AVERAGE(AT19,AT21)</f>
        <v>0.75</v>
      </c>
      <c r="AU20" s="64">
        <f>AVERAGE(AU19,AU21)</f>
        <v>0.7</v>
      </c>
    </row>
    <row r="21" spans="2:47" s="23" customFormat="1" ht="11.25" customHeight="1">
      <c r="B21" s="45"/>
      <c r="C21" s="46"/>
      <c r="D21" s="40"/>
      <c r="E21" s="40"/>
      <c r="F21" s="40"/>
      <c r="G21" s="66"/>
      <c r="H21" s="55" t="s">
        <v>27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66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61"/>
      <c r="AK21" s="53" t="s">
        <v>16</v>
      </c>
      <c r="AL21" s="51"/>
      <c r="AM21" s="51"/>
      <c r="AN21" s="51"/>
      <c r="AO21" s="51"/>
      <c r="AP21" s="60">
        <v>1</v>
      </c>
      <c r="AQ21" s="60">
        <v>1</v>
      </c>
      <c r="AR21" s="60">
        <v>0.97</v>
      </c>
      <c r="AS21" s="60">
        <v>0.94</v>
      </c>
      <c r="AT21" s="60">
        <v>0.9</v>
      </c>
      <c r="AU21" s="60">
        <v>0.85</v>
      </c>
    </row>
    <row r="22" spans="2:47" s="23" customFormat="1" ht="11.25" customHeight="1">
      <c r="B22" s="45"/>
      <c r="C22" s="46"/>
      <c r="D22" s="40"/>
      <c r="E22" s="40"/>
      <c r="F22" s="40"/>
      <c r="G22" s="66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66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61"/>
      <c r="AL22" s="29"/>
      <c r="AM22" s="29"/>
      <c r="AU22" s="30"/>
    </row>
    <row r="23" spans="2:47" s="23" customFormat="1" ht="11.25" customHeight="1">
      <c r="B23" s="45"/>
      <c r="C23" s="46"/>
      <c r="D23" s="40"/>
      <c r="E23" s="40"/>
      <c r="F23" s="40"/>
      <c r="G23" s="6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6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61"/>
      <c r="AL23" s="29"/>
      <c r="AM23" s="29"/>
      <c r="AU23" s="30"/>
    </row>
    <row r="24" spans="2:47" s="23" customFormat="1" ht="11.25" customHeight="1">
      <c r="B24" s="45"/>
      <c r="C24" s="46"/>
      <c r="D24" s="40"/>
      <c r="E24" s="40"/>
      <c r="F24" s="40"/>
      <c r="G24" s="66"/>
      <c r="H24" s="40"/>
      <c r="I24" s="40"/>
      <c r="J24" s="40"/>
      <c r="K24" s="76"/>
      <c r="L24" s="40"/>
      <c r="M24" s="40"/>
      <c r="N24" s="40"/>
      <c r="O24" s="40"/>
      <c r="P24" s="40"/>
      <c r="Q24" s="40"/>
      <c r="R24" s="40"/>
      <c r="S24" s="66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61"/>
      <c r="AL24" s="29"/>
      <c r="AM24" s="29"/>
      <c r="AU24" s="30"/>
    </row>
    <row r="25" spans="2:47" s="23" customFormat="1" ht="11.25" customHeight="1">
      <c r="B25" s="45"/>
      <c r="C25" s="46"/>
      <c r="D25" s="65"/>
      <c r="E25" s="65"/>
      <c r="F25" s="65"/>
      <c r="G25" s="77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77"/>
      <c r="T25" s="65"/>
      <c r="U25" s="65"/>
      <c r="V25" s="65"/>
      <c r="W25" s="65"/>
      <c r="X25" s="40"/>
      <c r="Y25" s="40"/>
      <c r="Z25" s="40"/>
      <c r="AA25" s="40"/>
      <c r="AB25" s="40"/>
      <c r="AC25" s="40"/>
      <c r="AD25" s="40"/>
      <c r="AE25" s="40"/>
      <c r="AF25" s="40"/>
      <c r="AG25" s="61"/>
      <c r="AL25" s="29"/>
      <c r="AM25" s="29"/>
      <c r="AU25" s="30"/>
    </row>
    <row r="26" spans="2:47" s="23" customFormat="1" ht="11.25" customHeight="1">
      <c r="B26" s="78"/>
      <c r="C26" s="7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80"/>
      <c r="AL26" s="29"/>
      <c r="AM26" s="29"/>
      <c r="AU26" s="30"/>
    </row>
    <row r="27" spans="2:47" s="51" customFormat="1" ht="11.25" customHeigh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/>
      <c r="AA27" s="83"/>
      <c r="AB27" s="83"/>
      <c r="AC27" s="83"/>
      <c r="AD27" s="83"/>
      <c r="AE27" s="83"/>
      <c r="AF27" s="82"/>
      <c r="AG27" s="84"/>
      <c r="AL27" s="52"/>
      <c r="AM27" s="52"/>
      <c r="AU27" s="85"/>
    </row>
    <row r="28" spans="2:47" s="51" customFormat="1" ht="11.25" customHeight="1">
      <c r="B28" s="86"/>
      <c r="C28" s="87"/>
      <c r="D28" s="87"/>
      <c r="E28" s="87"/>
      <c r="F28" s="87"/>
      <c r="G28" s="87"/>
      <c r="H28" s="87"/>
      <c r="I28" s="88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9"/>
      <c r="AA28" s="89"/>
      <c r="AB28" s="89"/>
      <c r="AC28" s="89"/>
      <c r="AD28" s="89"/>
      <c r="AE28" s="89"/>
      <c r="AF28" s="87"/>
      <c r="AG28" s="90"/>
      <c r="AL28" s="52"/>
      <c r="AM28" s="52"/>
      <c r="AU28" s="85"/>
    </row>
    <row r="29" spans="2:47" s="51" customFormat="1" ht="11.25" customHeight="1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9"/>
      <c r="AA29" s="89"/>
      <c r="AB29" s="89"/>
      <c r="AC29" s="89"/>
      <c r="AD29" s="89"/>
      <c r="AE29" s="89"/>
      <c r="AF29" s="87"/>
      <c r="AG29" s="90"/>
      <c r="AL29" s="52"/>
      <c r="AM29" s="52"/>
      <c r="AU29" s="85"/>
    </row>
    <row r="30" spans="2:47" s="51" customFormat="1" ht="11.25" customHeight="1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9"/>
      <c r="AA30" s="89"/>
      <c r="AB30" s="89"/>
      <c r="AC30" s="89"/>
      <c r="AD30" s="89"/>
      <c r="AE30" s="89"/>
      <c r="AF30" s="87"/>
      <c r="AG30" s="90"/>
      <c r="AL30" s="52"/>
      <c r="AM30" s="52"/>
      <c r="AP30" s="91"/>
      <c r="AU30" s="85"/>
    </row>
    <row r="31" spans="2:47" s="51" customFormat="1" ht="11.25" customHeight="1">
      <c r="B31" s="86"/>
      <c r="C31" s="87"/>
      <c r="D31" s="87"/>
      <c r="E31" s="92"/>
      <c r="F31" s="92"/>
      <c r="G31" s="92"/>
      <c r="H31" s="92"/>
      <c r="I31" s="92"/>
      <c r="J31" s="92"/>
      <c r="K31" s="92"/>
      <c r="L31" s="93"/>
      <c r="M31" s="94"/>
      <c r="N31" s="94"/>
      <c r="O31" s="94"/>
      <c r="P31" s="87"/>
      <c r="Q31" s="95" t="s">
        <v>28</v>
      </c>
      <c r="R31" s="96"/>
      <c r="S31" s="96"/>
      <c r="T31" s="96"/>
      <c r="U31" s="96"/>
      <c r="V31" s="96"/>
      <c r="W31" s="96"/>
      <c r="X31" s="97"/>
      <c r="Y31" s="97"/>
      <c r="Z31" s="87"/>
      <c r="AA31" s="98"/>
      <c r="AB31" s="98"/>
      <c r="AC31" s="98"/>
      <c r="AD31" s="98"/>
      <c r="AE31" s="99" t="s">
        <v>29</v>
      </c>
      <c r="AF31" s="100">
        <f>INDEX(AL34:AL41,AN34)</f>
        <v>1</v>
      </c>
      <c r="AG31" s="101"/>
      <c r="AL31" s="52"/>
      <c r="AM31" s="52"/>
      <c r="AU31" s="85"/>
    </row>
    <row r="32" spans="2:47" s="51" customFormat="1" ht="11.25" customHeight="1">
      <c r="B32" s="86"/>
      <c r="C32" s="87"/>
      <c r="D32" s="87"/>
      <c r="E32" s="87"/>
      <c r="F32" s="87"/>
      <c r="G32" s="102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9"/>
      <c r="AA32" s="89"/>
      <c r="AB32" s="89"/>
      <c r="AC32" s="89"/>
      <c r="AD32" s="89"/>
      <c r="AE32" s="89"/>
      <c r="AF32" s="87"/>
      <c r="AG32" s="103" t="s">
        <v>30</v>
      </c>
      <c r="AL32" s="52"/>
      <c r="AM32" s="52"/>
      <c r="AU32" s="85"/>
    </row>
    <row r="33" spans="2:47" s="51" customFormat="1" ht="11.25" customHeight="1">
      <c r="B33" s="86"/>
      <c r="C33" s="87"/>
      <c r="D33" s="87"/>
      <c r="E33" s="87"/>
      <c r="F33" s="87"/>
      <c r="G33" s="104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9"/>
      <c r="AA33" s="89"/>
      <c r="AB33" s="89"/>
      <c r="AC33" s="89"/>
      <c r="AD33" s="89"/>
      <c r="AE33" s="89"/>
      <c r="AF33" s="87"/>
      <c r="AG33" s="90"/>
      <c r="AL33" s="52"/>
      <c r="AM33" s="52"/>
      <c r="AP33" s="53">
        <v>0</v>
      </c>
      <c r="AQ33" s="53">
        <v>15</v>
      </c>
      <c r="AR33" s="53">
        <v>30</v>
      </c>
      <c r="AS33" s="53">
        <v>45</v>
      </c>
      <c r="AT33" s="53">
        <v>60</v>
      </c>
      <c r="AU33" s="105">
        <v>75</v>
      </c>
    </row>
    <row r="34" spans="2:47" s="51" customFormat="1" ht="11.25" customHeight="1">
      <c r="B34" s="86"/>
      <c r="C34" s="87"/>
      <c r="D34" s="87"/>
      <c r="E34" s="87"/>
      <c r="F34" s="87"/>
      <c r="G34" s="106"/>
      <c r="H34" s="107" t="s">
        <v>31</v>
      </c>
      <c r="I34" s="108">
        <f>IF(OR(I28=0,C36=0,),"",ATAN(I28/C36)*180/PI())</f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9"/>
      <c r="AA34" s="89"/>
      <c r="AB34" s="89"/>
      <c r="AC34" s="89"/>
      <c r="AD34" s="89"/>
      <c r="AE34" s="89"/>
      <c r="AF34" s="87"/>
      <c r="AG34" s="90"/>
      <c r="AK34" s="57" t="s">
        <v>16</v>
      </c>
      <c r="AL34" s="91">
        <f aca="true" t="shared" si="1" ref="AL34:AL41">IF(OR(überh=0,hfenst=0),1,IF(beta&lt;AQ$33,AP34-(AP34-AQ34)/AQ$33*beta,IF(beta&lt;=AR$33,AQ34-(AQ34-AR34)/(AR$33-AQ$33)*(beta-AQ$33),IF(beta&lt;=AS$33,AR34-(AR34-AS34)/(AS$33-AR$33)*(beta-AR$33),IF(beta&lt;=AT$33,AS34-(AS34-AT34)/(AT$33-AS$33)*(beta-AS$33),IF(beta&gt;AT$33,AT34-(AT34-AU34)/(AU$33-AT$33)*(beta-AT$33)))))))</f>
        <v>1</v>
      </c>
      <c r="AM34" s="52"/>
      <c r="AN34" s="109">
        <v>1</v>
      </c>
      <c r="AP34" s="60">
        <v>1</v>
      </c>
      <c r="AQ34" s="60">
        <v>0.96</v>
      </c>
      <c r="AR34" s="60">
        <v>0.91</v>
      </c>
      <c r="AS34" s="60">
        <v>0.8</v>
      </c>
      <c r="AT34" s="60">
        <v>0.66</v>
      </c>
      <c r="AU34" s="60">
        <v>0.48</v>
      </c>
    </row>
    <row r="35" spans="2:47" s="63" customFormat="1" ht="11.25" customHeight="1">
      <c r="B35" s="110"/>
      <c r="C35" s="96"/>
      <c r="D35" s="96"/>
      <c r="E35" s="96"/>
      <c r="F35" s="96"/>
      <c r="G35" s="96"/>
      <c r="H35" s="87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111"/>
      <c r="AK35" s="53" t="s">
        <v>17</v>
      </c>
      <c r="AL35" s="91">
        <f t="shared" si="1"/>
        <v>1</v>
      </c>
      <c r="AM35" s="62"/>
      <c r="AP35" s="64">
        <v>1</v>
      </c>
      <c r="AQ35" s="64">
        <f>AVERAGE(AQ34,AQ36)</f>
        <v>0.955</v>
      </c>
      <c r="AR35" s="64">
        <f>AVERAGE(AR34,AR36)</f>
        <v>0.9</v>
      </c>
      <c r="AS35" s="64">
        <f>AVERAGE(AS34,AS36)</f>
        <v>0.785</v>
      </c>
      <c r="AT35" s="64">
        <f>AVERAGE(AT34,AT36)</f>
        <v>0.625</v>
      </c>
      <c r="AU35" s="64">
        <f>AVERAGE(AU34,AU36)</f>
        <v>0.41000000000000003</v>
      </c>
    </row>
    <row r="36" spans="2:47" s="51" customFormat="1" ht="11.25" customHeight="1">
      <c r="B36" s="86"/>
      <c r="C36" s="88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90"/>
      <c r="AK36" s="53" t="s">
        <v>18</v>
      </c>
      <c r="AL36" s="91">
        <f t="shared" si="1"/>
        <v>1</v>
      </c>
      <c r="AM36" s="52"/>
      <c r="AP36" s="60">
        <v>1</v>
      </c>
      <c r="AQ36" s="60">
        <v>0.95</v>
      </c>
      <c r="AR36" s="60">
        <v>0.89</v>
      </c>
      <c r="AS36" s="60">
        <v>0.77</v>
      </c>
      <c r="AT36" s="60">
        <v>0.59</v>
      </c>
      <c r="AU36" s="60">
        <v>0.34</v>
      </c>
    </row>
    <row r="37" spans="2:47" s="51" customFormat="1" ht="11.25" customHeight="1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97"/>
      <c r="Q37" s="87"/>
      <c r="R37" s="97"/>
      <c r="S37" s="97"/>
      <c r="T37" s="97"/>
      <c r="U37" s="97"/>
      <c r="V37" s="97"/>
      <c r="W37" s="97"/>
      <c r="X37" s="87"/>
      <c r="Y37" s="87"/>
      <c r="Z37" s="87"/>
      <c r="AA37" s="87"/>
      <c r="AB37" s="87"/>
      <c r="AC37" s="87"/>
      <c r="AD37" s="87"/>
      <c r="AE37" s="87"/>
      <c r="AF37" s="87"/>
      <c r="AG37" s="90"/>
      <c r="AK37" s="53" t="s">
        <v>20</v>
      </c>
      <c r="AL37" s="91">
        <f t="shared" si="1"/>
        <v>1</v>
      </c>
      <c r="AM37" s="52"/>
      <c r="AP37" s="60">
        <v>1</v>
      </c>
      <c r="AQ37" s="64">
        <f>AVERAGE(AQ36,AQ38)</f>
        <v>0.95</v>
      </c>
      <c r="AR37" s="64">
        <f>AVERAGE(AR36,AR38)</f>
        <v>0.9</v>
      </c>
      <c r="AS37" s="64">
        <f>AVERAGE(AS36,AS38)</f>
        <v>0.76</v>
      </c>
      <c r="AT37" s="64">
        <f>AVERAGE(AT36,AT38)</f>
        <v>0.5549999999999999</v>
      </c>
      <c r="AU37" s="64">
        <f>AVERAGE(AU36,AU38)</f>
        <v>0.33</v>
      </c>
    </row>
    <row r="38" spans="2:47" s="51" customFormat="1" ht="11.25" customHeight="1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90"/>
      <c r="AK38" s="57" t="s">
        <v>22</v>
      </c>
      <c r="AL38" s="91">
        <f t="shared" si="1"/>
        <v>1</v>
      </c>
      <c r="AM38" s="52"/>
      <c r="AP38" s="60">
        <v>1</v>
      </c>
      <c r="AQ38" s="60">
        <v>0.95</v>
      </c>
      <c r="AR38" s="60">
        <v>0.91</v>
      </c>
      <c r="AS38" s="60">
        <v>0.75</v>
      </c>
      <c r="AT38" s="60">
        <v>0.52</v>
      </c>
      <c r="AU38" s="60">
        <v>0.32</v>
      </c>
    </row>
    <row r="39" spans="2:47" s="51" customFormat="1" ht="11.25" customHeight="1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9"/>
      <c r="AA39" s="89"/>
      <c r="AB39" s="89"/>
      <c r="AC39" s="89"/>
      <c r="AD39" s="89"/>
      <c r="AE39" s="89"/>
      <c r="AF39" s="87"/>
      <c r="AG39" s="90"/>
      <c r="AK39" s="53" t="s">
        <v>23</v>
      </c>
      <c r="AL39" s="91">
        <f t="shared" si="1"/>
        <v>1</v>
      </c>
      <c r="AP39" s="60">
        <v>1</v>
      </c>
      <c r="AQ39" s="64">
        <f>AVERAGE(AQ38,AQ40)</f>
        <v>0.95</v>
      </c>
      <c r="AR39" s="64">
        <f>AVERAGE(AR38,AR40)</f>
        <v>0.9</v>
      </c>
      <c r="AS39" s="64">
        <f>AVERAGE(AS38,AS40)</f>
        <v>0.76</v>
      </c>
      <c r="AT39" s="64">
        <f>AVERAGE(AT38,AT40)</f>
        <v>0.5549999999999999</v>
      </c>
      <c r="AU39" s="64">
        <f>AVERAGE(AU38,AU40)</f>
        <v>0.33</v>
      </c>
    </row>
    <row r="40" spans="2:47" s="51" customFormat="1" ht="11.25" customHeight="1">
      <c r="B40" s="86"/>
      <c r="C40" s="87"/>
      <c r="D40" s="87"/>
      <c r="E40" s="87"/>
      <c r="F40" s="87"/>
      <c r="G40" s="87"/>
      <c r="H40" s="87"/>
      <c r="I40" s="87" t="s">
        <v>32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9"/>
      <c r="AA40" s="89"/>
      <c r="AB40" s="89"/>
      <c r="AC40" s="89"/>
      <c r="AD40" s="89"/>
      <c r="AE40" s="89"/>
      <c r="AF40" s="87"/>
      <c r="AG40" s="90"/>
      <c r="AK40" s="57" t="s">
        <v>25</v>
      </c>
      <c r="AL40" s="91">
        <f t="shared" si="1"/>
        <v>1</v>
      </c>
      <c r="AM40" s="52"/>
      <c r="AP40" s="60">
        <v>1</v>
      </c>
      <c r="AQ40" s="60">
        <v>0.95</v>
      </c>
      <c r="AR40" s="60">
        <v>0.89</v>
      </c>
      <c r="AS40" s="60">
        <v>0.77</v>
      </c>
      <c r="AT40" s="60">
        <v>0.59</v>
      </c>
      <c r="AU40" s="60">
        <v>0.34</v>
      </c>
    </row>
    <row r="41" spans="2:47" s="51" customFormat="1" ht="11.25" customHeight="1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9"/>
      <c r="AA41" s="89"/>
      <c r="AB41" s="89"/>
      <c r="AC41" s="89"/>
      <c r="AD41" s="89"/>
      <c r="AE41" s="89"/>
      <c r="AF41" s="87"/>
      <c r="AG41" s="90"/>
      <c r="AK41" s="53" t="s">
        <v>26</v>
      </c>
      <c r="AL41" s="91">
        <f t="shared" si="1"/>
        <v>1</v>
      </c>
      <c r="AM41" s="52"/>
      <c r="AP41" s="60">
        <v>1</v>
      </c>
      <c r="AQ41" s="64">
        <f>AVERAGE(AQ40,AQ42)</f>
        <v>0.955</v>
      </c>
      <c r="AR41" s="64">
        <f>AVERAGE(AR40,AR42)</f>
        <v>0.9</v>
      </c>
      <c r="AS41" s="64">
        <f>AVERAGE(AS40,AS42)</f>
        <v>0.785</v>
      </c>
      <c r="AT41" s="64">
        <f>AVERAGE(AT40,AT42)</f>
        <v>0.625</v>
      </c>
      <c r="AU41" s="64">
        <f>AVERAGE(AU40,AU42)</f>
        <v>0.41000000000000003</v>
      </c>
    </row>
    <row r="42" spans="2:47" s="51" customFormat="1" ht="11.25" customHeight="1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9"/>
      <c r="AA42" s="89"/>
      <c r="AB42" s="89"/>
      <c r="AC42" s="89"/>
      <c r="AD42" s="89"/>
      <c r="AE42" s="89"/>
      <c r="AF42" s="87"/>
      <c r="AG42" s="90"/>
      <c r="AK42" s="53" t="s">
        <v>16</v>
      </c>
      <c r="AP42" s="60">
        <v>1</v>
      </c>
      <c r="AQ42" s="60">
        <v>0.96</v>
      </c>
      <c r="AR42" s="60">
        <v>0.91</v>
      </c>
      <c r="AS42" s="60">
        <v>0.8</v>
      </c>
      <c r="AT42" s="60">
        <v>0.66</v>
      </c>
      <c r="AU42" s="60">
        <v>0.48</v>
      </c>
    </row>
    <row r="43" spans="2:47" s="51" customFormat="1" ht="11.25" customHeight="1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9"/>
      <c r="AA43" s="89"/>
      <c r="AB43" s="89"/>
      <c r="AC43" s="89"/>
      <c r="AD43" s="89"/>
      <c r="AE43" s="89"/>
      <c r="AF43" s="87"/>
      <c r="AG43" s="90"/>
      <c r="AL43" s="52"/>
      <c r="AM43" s="52"/>
      <c r="AU43" s="85"/>
    </row>
    <row r="44" spans="2:47" s="51" customFormat="1" ht="11.25" customHeight="1">
      <c r="B44" s="86"/>
      <c r="C44" s="87"/>
      <c r="D44" s="87"/>
      <c r="E44" s="87"/>
      <c r="F44" s="87"/>
      <c r="G44" s="102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9"/>
      <c r="AA44" s="89"/>
      <c r="AB44" s="89"/>
      <c r="AC44" s="89"/>
      <c r="AD44" s="89"/>
      <c r="AE44" s="89"/>
      <c r="AF44" s="87"/>
      <c r="AG44" s="90"/>
      <c r="AL44" s="52"/>
      <c r="AM44" s="52"/>
      <c r="AU44" s="85"/>
    </row>
    <row r="45" spans="2:47" s="51" customFormat="1" ht="11.25" customHeight="1">
      <c r="B45" s="86"/>
      <c r="C45" s="87"/>
      <c r="D45" s="87"/>
      <c r="E45" s="87"/>
      <c r="F45" s="87"/>
      <c r="G45" s="104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9"/>
      <c r="AA45" s="89"/>
      <c r="AB45" s="89"/>
      <c r="AC45" s="89"/>
      <c r="AD45" s="89"/>
      <c r="AE45" s="89"/>
      <c r="AF45" s="87"/>
      <c r="AG45" s="90"/>
      <c r="AL45" s="52"/>
      <c r="AM45" s="52"/>
      <c r="AU45" s="85"/>
    </row>
    <row r="46" spans="2:47" s="51" customFormat="1" ht="11.25" customHeight="1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4"/>
      <c r="AA46" s="114"/>
      <c r="AB46" s="114"/>
      <c r="AC46" s="114"/>
      <c r="AD46" s="114"/>
      <c r="AE46" s="114"/>
      <c r="AF46" s="113"/>
      <c r="AG46" s="115"/>
      <c r="AL46" s="52"/>
      <c r="AM46" s="52"/>
      <c r="AU46" s="85"/>
    </row>
    <row r="47" spans="2:47" s="51" customFormat="1" ht="11.25" customHeight="1"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116"/>
      <c r="S47" s="116"/>
      <c r="T47" s="116"/>
      <c r="U47" s="116"/>
      <c r="V47" s="116"/>
      <c r="W47" s="116"/>
      <c r="X47" s="116"/>
      <c r="Y47" s="116"/>
      <c r="Z47" s="117"/>
      <c r="AA47" s="117"/>
      <c r="AB47" s="117"/>
      <c r="AC47" s="117"/>
      <c r="AD47" s="117"/>
      <c r="AE47" s="117"/>
      <c r="AF47" s="82"/>
      <c r="AG47" s="84"/>
      <c r="AL47" s="52"/>
      <c r="AM47" s="52"/>
      <c r="AU47" s="85"/>
    </row>
    <row r="48" spans="2:47" s="51" customFormat="1" ht="11.25" customHeight="1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95" t="s">
        <v>33</v>
      </c>
      <c r="R48" s="87"/>
      <c r="S48" s="87"/>
      <c r="T48" s="87"/>
      <c r="U48" s="87"/>
      <c r="V48" s="87"/>
      <c r="W48" s="87"/>
      <c r="X48" s="87"/>
      <c r="Y48" s="87"/>
      <c r="Z48" s="87"/>
      <c r="AA48" s="98"/>
      <c r="AB48" s="98"/>
      <c r="AC48" s="98"/>
      <c r="AD48" s="98"/>
      <c r="AE48" s="99" t="s">
        <v>34</v>
      </c>
      <c r="AF48" s="100">
        <f>INDEX(AL52:AL59,AN34)</f>
        <v>1</v>
      </c>
      <c r="AG48" s="101"/>
      <c r="AL48" s="52"/>
      <c r="AM48" s="52"/>
      <c r="AU48" s="85"/>
    </row>
    <row r="49" spans="2:47" s="51" customFormat="1" ht="11.25" customHeight="1">
      <c r="B49" s="86"/>
      <c r="C49" s="87"/>
      <c r="D49" s="113"/>
      <c r="E49" s="113"/>
      <c r="F49" s="113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9"/>
      <c r="AA49" s="89"/>
      <c r="AB49" s="89"/>
      <c r="AC49" s="89"/>
      <c r="AD49" s="89"/>
      <c r="AE49" s="89"/>
      <c r="AF49" s="87"/>
      <c r="AG49" s="103" t="s">
        <v>30</v>
      </c>
      <c r="AL49" s="52"/>
      <c r="AM49" s="52"/>
      <c r="AU49" s="85"/>
    </row>
    <row r="50" spans="2:47" s="51" customFormat="1" ht="11.25" customHeight="1">
      <c r="B50" s="86"/>
      <c r="C50" s="87"/>
      <c r="D50" s="87"/>
      <c r="E50" s="87"/>
      <c r="F50" s="87"/>
      <c r="G50" s="102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90"/>
      <c r="AL50" s="52"/>
      <c r="AM50" s="52"/>
      <c r="AU50" s="85"/>
    </row>
    <row r="51" spans="2:47" s="51" customFormat="1" ht="11.25" customHeight="1">
      <c r="B51" s="86"/>
      <c r="C51" s="87"/>
      <c r="D51" s="87"/>
      <c r="E51" s="87"/>
      <c r="F51" s="87"/>
      <c r="G51" s="104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90"/>
      <c r="AL51" s="52"/>
      <c r="AM51" s="52"/>
      <c r="AP51" s="53">
        <v>0</v>
      </c>
      <c r="AQ51" s="53">
        <v>15</v>
      </c>
      <c r="AR51" s="53">
        <v>30</v>
      </c>
      <c r="AS51" s="53">
        <v>45</v>
      </c>
      <c r="AT51" s="53">
        <v>60</v>
      </c>
      <c r="AU51" s="105">
        <v>75</v>
      </c>
    </row>
    <row r="52" spans="2:47" s="51" customFormat="1" ht="11.25" customHeight="1">
      <c r="B52" s="86"/>
      <c r="C52" s="87"/>
      <c r="D52" s="87"/>
      <c r="E52" s="87"/>
      <c r="F52" s="87"/>
      <c r="G52" s="104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9"/>
      <c r="AA52" s="89"/>
      <c r="AB52" s="89"/>
      <c r="AC52" s="89"/>
      <c r="AD52" s="89"/>
      <c r="AE52" s="89"/>
      <c r="AF52" s="87"/>
      <c r="AG52" s="90"/>
      <c r="AK52" s="57" t="s">
        <v>16</v>
      </c>
      <c r="AL52" s="91">
        <f aca="true" t="shared" si="2" ref="AL52:AL59">IF(OR(blende=0,fbreite=0),1,IF(gamma&lt;AQ$51,AP52-(AP52-AQ52)/AQ$51*gamma,IF(beta&lt;=AR$51,AQ52-(AQ52-AR52)/(AR$51-AQ$33)*(gamma-AQ$51),IF(gamma&lt;=AS$51,AR52-(AR52-AS52)/(AS$51-AR$33)*(gamma-AR$51),IF(gamma&lt;=AT$51,AS52-(AS52-AT52)/(AT$51-AS$51)*(gamma-AS$51),IF(gamma&gt;AT$51,AT52-(AT52-AU52)/(AU$51-AT$51)*(gamma-AT$51)))))))</f>
        <v>1</v>
      </c>
      <c r="AM52" s="52"/>
      <c r="AN52" s="59"/>
      <c r="AP52" s="60">
        <v>1</v>
      </c>
      <c r="AQ52" s="60">
        <v>1</v>
      </c>
      <c r="AR52" s="60">
        <v>1</v>
      </c>
      <c r="AS52" s="60">
        <v>1</v>
      </c>
      <c r="AT52" s="60">
        <v>1</v>
      </c>
      <c r="AU52" s="60">
        <v>1</v>
      </c>
    </row>
    <row r="53" spans="2:47" s="51" customFormat="1" ht="11.25" customHeight="1">
      <c r="B53" s="86"/>
      <c r="C53" s="87"/>
      <c r="D53" s="87"/>
      <c r="E53" s="87"/>
      <c r="F53" s="87"/>
      <c r="G53" s="104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9"/>
      <c r="AA53" s="89"/>
      <c r="AB53" s="89"/>
      <c r="AC53" s="89"/>
      <c r="AD53" s="89"/>
      <c r="AE53" s="89"/>
      <c r="AF53" s="87"/>
      <c r="AG53" s="90"/>
      <c r="AK53" s="53" t="s">
        <v>17</v>
      </c>
      <c r="AL53" s="91">
        <f t="shared" si="2"/>
        <v>1</v>
      </c>
      <c r="AM53" s="62"/>
      <c r="AN53" s="63"/>
      <c r="AO53" s="63"/>
      <c r="AP53" s="64">
        <v>1</v>
      </c>
      <c r="AQ53" s="64">
        <f>AVERAGE(AQ52,AQ54)</f>
        <v>0.98</v>
      </c>
      <c r="AR53" s="64">
        <f>AVERAGE(AR52,AR54)</f>
        <v>0.96</v>
      </c>
      <c r="AS53" s="64">
        <f>AVERAGE(AS52,AS54)</f>
        <v>0.9199999999999999</v>
      </c>
      <c r="AT53" s="64">
        <f>AVERAGE(AT52,AT54)</f>
        <v>0.875</v>
      </c>
      <c r="AU53" s="64">
        <f>AVERAGE(AU52,AU54)</f>
        <v>0.825</v>
      </c>
    </row>
    <row r="54" spans="2:47" s="51" customFormat="1" ht="11.25" customHeight="1">
      <c r="B54" s="86"/>
      <c r="C54" s="88"/>
      <c r="D54" s="87"/>
      <c r="E54" s="87"/>
      <c r="F54" s="87"/>
      <c r="G54" s="104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9"/>
      <c r="AA54" s="89"/>
      <c r="AB54" s="89"/>
      <c r="AC54" s="89"/>
      <c r="AD54" s="89"/>
      <c r="AE54" s="89"/>
      <c r="AF54" s="87"/>
      <c r="AG54" s="90"/>
      <c r="AK54" s="53" t="s">
        <v>18</v>
      </c>
      <c r="AL54" s="91">
        <f t="shared" si="2"/>
        <v>1</v>
      </c>
      <c r="AM54" s="52"/>
      <c r="AP54" s="60">
        <v>1</v>
      </c>
      <c r="AQ54" s="60">
        <v>0.96</v>
      </c>
      <c r="AR54" s="60">
        <v>0.92</v>
      </c>
      <c r="AS54" s="60">
        <v>0.84</v>
      </c>
      <c r="AT54" s="60">
        <v>0.75</v>
      </c>
      <c r="AU54" s="60">
        <v>0.65</v>
      </c>
    </row>
    <row r="55" spans="2:47" s="51" customFormat="1" ht="11.25" customHeight="1">
      <c r="B55" s="86"/>
      <c r="C55" s="87"/>
      <c r="D55" s="87"/>
      <c r="E55" s="87"/>
      <c r="F55" s="87"/>
      <c r="G55" s="104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9"/>
      <c r="AA55" s="89"/>
      <c r="AB55" s="89"/>
      <c r="AC55" s="89"/>
      <c r="AD55" s="89"/>
      <c r="AE55" s="89"/>
      <c r="AF55" s="87"/>
      <c r="AG55" s="90"/>
      <c r="AK55" s="53" t="s">
        <v>20</v>
      </c>
      <c r="AL55" s="91">
        <f t="shared" si="2"/>
        <v>1</v>
      </c>
      <c r="AM55" s="52"/>
      <c r="AP55" s="60">
        <v>1</v>
      </c>
      <c r="AQ55" s="64">
        <f>AVERAGE(AQ54,AQ56)</f>
        <v>0.965</v>
      </c>
      <c r="AR55" s="64">
        <f>AVERAGE(AR54,AR56)</f>
        <v>0.9299999999999999</v>
      </c>
      <c r="AS55" s="64">
        <f>AVERAGE(AS54,AS56)</f>
        <v>0.84</v>
      </c>
      <c r="AT55" s="64">
        <f>AVERAGE(AT54,AT56)</f>
        <v>0.735</v>
      </c>
      <c r="AU55" s="64">
        <f>AVERAGE(AU54,AU56)</f>
        <v>0.615</v>
      </c>
    </row>
    <row r="56" spans="2:47" s="51" customFormat="1" ht="11.25" customHeight="1">
      <c r="B56" s="86"/>
      <c r="C56" s="87"/>
      <c r="D56" s="87"/>
      <c r="E56" s="87"/>
      <c r="F56" s="87"/>
      <c r="G56" s="104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9"/>
      <c r="AA56" s="89"/>
      <c r="AB56" s="89"/>
      <c r="AC56" s="89"/>
      <c r="AD56" s="89"/>
      <c r="AE56" s="89"/>
      <c r="AF56" s="87"/>
      <c r="AG56" s="90"/>
      <c r="AK56" s="57" t="s">
        <v>22</v>
      </c>
      <c r="AL56" s="91">
        <f t="shared" si="2"/>
        <v>1</v>
      </c>
      <c r="AM56" s="52"/>
      <c r="AP56" s="60">
        <v>1</v>
      </c>
      <c r="AQ56" s="60">
        <v>0.97</v>
      </c>
      <c r="AR56" s="60">
        <v>0.94</v>
      </c>
      <c r="AS56" s="60">
        <v>0.84</v>
      </c>
      <c r="AT56" s="60">
        <v>0.72</v>
      </c>
      <c r="AU56" s="60">
        <v>0.58</v>
      </c>
    </row>
    <row r="57" spans="2:47" s="51" customFormat="1" ht="11.25" customHeight="1">
      <c r="B57" s="86"/>
      <c r="C57" s="87"/>
      <c r="D57" s="87"/>
      <c r="E57" s="87"/>
      <c r="F57" s="87"/>
      <c r="G57" s="104"/>
      <c r="H57" s="87"/>
      <c r="I57" s="107" t="s">
        <v>35</v>
      </c>
      <c r="J57" s="87"/>
      <c r="K57" s="118">
        <f>IF(OR(C54=0,K61=0),"",ATAN(C54/K61)*180/PI())</f>
      </c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9"/>
      <c r="AA57" s="89"/>
      <c r="AB57" s="89"/>
      <c r="AC57" s="89"/>
      <c r="AD57" s="89"/>
      <c r="AE57" s="89"/>
      <c r="AF57" s="87"/>
      <c r="AG57" s="90"/>
      <c r="AK57" s="53" t="s">
        <v>23</v>
      </c>
      <c r="AL57" s="91">
        <f t="shared" si="2"/>
        <v>1</v>
      </c>
      <c r="AP57" s="60">
        <v>1</v>
      </c>
      <c r="AQ57" s="64">
        <f>AVERAGE(AQ56,AQ58)</f>
        <v>0.965</v>
      </c>
      <c r="AR57" s="64">
        <f>AVERAGE(AR56,AR58)</f>
        <v>0.9299999999999999</v>
      </c>
      <c r="AS57" s="64">
        <f>AVERAGE(AS56,AS58)</f>
        <v>0.84</v>
      </c>
      <c r="AT57" s="64">
        <f>AVERAGE(AT56,AT58)</f>
        <v>0.735</v>
      </c>
      <c r="AU57" s="64">
        <f>AVERAGE(AU56,AU58)</f>
        <v>0.615</v>
      </c>
    </row>
    <row r="58" spans="2:47" s="51" customFormat="1" ht="11.25" customHeight="1">
      <c r="B58" s="86"/>
      <c r="C58" s="87"/>
      <c r="D58" s="87"/>
      <c r="E58" s="87"/>
      <c r="F58" s="87"/>
      <c r="G58" s="104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9"/>
      <c r="AA58" s="89"/>
      <c r="AB58" s="89"/>
      <c r="AC58" s="89"/>
      <c r="AD58" s="89"/>
      <c r="AE58" s="89"/>
      <c r="AF58" s="87"/>
      <c r="AG58" s="90"/>
      <c r="AK58" s="57" t="s">
        <v>25</v>
      </c>
      <c r="AL58" s="91">
        <f t="shared" si="2"/>
        <v>1</v>
      </c>
      <c r="AM58" s="52"/>
      <c r="AP58" s="60">
        <v>1</v>
      </c>
      <c r="AQ58" s="60">
        <v>0.96</v>
      </c>
      <c r="AR58" s="60">
        <v>0.92</v>
      </c>
      <c r="AS58" s="60">
        <v>0.84</v>
      </c>
      <c r="AT58" s="60">
        <v>0.75</v>
      </c>
      <c r="AU58" s="60">
        <v>0.65</v>
      </c>
    </row>
    <row r="59" spans="2:47" s="51" customFormat="1" ht="11.25" customHeight="1">
      <c r="B59" s="86"/>
      <c r="C59" s="87"/>
      <c r="D59" s="92"/>
      <c r="E59" s="92"/>
      <c r="F59" s="92"/>
      <c r="G59" s="92"/>
      <c r="H59" s="93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19"/>
      <c r="U59" s="92"/>
      <c r="V59" s="92"/>
      <c r="W59" s="87"/>
      <c r="X59" s="87"/>
      <c r="Y59" s="87"/>
      <c r="Z59" s="89"/>
      <c r="AA59" s="89"/>
      <c r="AB59" s="89"/>
      <c r="AC59" s="89"/>
      <c r="AD59" s="89"/>
      <c r="AE59" s="89"/>
      <c r="AF59" s="87"/>
      <c r="AG59" s="90"/>
      <c r="AK59" s="53" t="s">
        <v>26</v>
      </c>
      <c r="AL59" s="91">
        <f t="shared" si="2"/>
        <v>1</v>
      </c>
      <c r="AM59" s="52"/>
      <c r="AP59" s="60">
        <v>1</v>
      </c>
      <c r="AQ59" s="64">
        <f>AVERAGE(AQ58,AQ60)</f>
        <v>0.98</v>
      </c>
      <c r="AR59" s="64">
        <f>AVERAGE(AR58,AR60)</f>
        <v>0.96</v>
      </c>
      <c r="AS59" s="64">
        <f>AVERAGE(AS58,AS60)</f>
        <v>0.9199999999999999</v>
      </c>
      <c r="AT59" s="64">
        <f>AVERAGE(AT58,AT60)</f>
        <v>0.875</v>
      </c>
      <c r="AU59" s="64">
        <f>AVERAGE(AU58,AU60)</f>
        <v>0.825</v>
      </c>
    </row>
    <row r="60" spans="2:47" s="51" customFormat="1" ht="11.25" customHeight="1"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9"/>
      <c r="AA60" s="89"/>
      <c r="AB60" s="89"/>
      <c r="AC60" s="89"/>
      <c r="AD60" s="89"/>
      <c r="AE60" s="89"/>
      <c r="AF60" s="87"/>
      <c r="AG60" s="90"/>
      <c r="AK60" s="53" t="s">
        <v>16</v>
      </c>
      <c r="AP60" s="60">
        <v>1</v>
      </c>
      <c r="AQ60" s="60">
        <v>1</v>
      </c>
      <c r="AR60" s="60">
        <v>1</v>
      </c>
      <c r="AS60" s="60">
        <v>1</v>
      </c>
      <c r="AT60" s="60">
        <v>1</v>
      </c>
      <c r="AU60" s="60">
        <v>1</v>
      </c>
    </row>
    <row r="61" spans="2:47" s="51" customFormat="1" ht="11.25" customHeight="1">
      <c r="B61" s="86"/>
      <c r="C61" s="87"/>
      <c r="D61" s="87"/>
      <c r="E61" s="87"/>
      <c r="F61" s="87"/>
      <c r="G61" s="87"/>
      <c r="H61" s="87"/>
      <c r="I61" s="87"/>
      <c r="J61" s="87"/>
      <c r="K61" s="88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9"/>
      <c r="AA61" s="89"/>
      <c r="AB61" s="89"/>
      <c r="AC61" s="89"/>
      <c r="AD61" s="89"/>
      <c r="AE61" s="89"/>
      <c r="AF61" s="87"/>
      <c r="AG61" s="90"/>
      <c r="AL61" s="52"/>
      <c r="AM61" s="52"/>
      <c r="AU61" s="85"/>
    </row>
    <row r="62" spans="2:47" s="51" customFormat="1" ht="11.25" customHeight="1"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9"/>
      <c r="AA62" s="89"/>
      <c r="AB62" s="89"/>
      <c r="AC62" s="89"/>
      <c r="AD62" s="89"/>
      <c r="AE62" s="89"/>
      <c r="AF62" s="87"/>
      <c r="AG62" s="90"/>
      <c r="AL62" s="52"/>
      <c r="AM62" s="52"/>
      <c r="AU62" s="85"/>
    </row>
    <row r="63" spans="2:47" s="51" customFormat="1" ht="11.25" customHeight="1">
      <c r="B63" s="86"/>
      <c r="C63" s="87"/>
      <c r="D63" s="87"/>
      <c r="E63" s="87"/>
      <c r="F63" s="87"/>
      <c r="G63" s="87"/>
      <c r="H63" s="87"/>
      <c r="I63" s="87"/>
      <c r="J63" s="87"/>
      <c r="K63" s="120" t="s">
        <v>36</v>
      </c>
      <c r="L63" s="87"/>
      <c r="M63" s="87"/>
      <c r="N63" s="87"/>
      <c r="O63" s="87"/>
      <c r="P63" s="120" t="s">
        <v>36</v>
      </c>
      <c r="Q63" s="87"/>
      <c r="R63" s="87"/>
      <c r="S63" s="87"/>
      <c r="T63" s="87"/>
      <c r="U63" s="87"/>
      <c r="V63" s="87"/>
      <c r="W63" s="87"/>
      <c r="X63" s="87"/>
      <c r="Y63" s="87"/>
      <c r="Z63" s="89"/>
      <c r="AA63" s="89"/>
      <c r="AB63" s="89"/>
      <c r="AC63" s="89"/>
      <c r="AD63" s="89"/>
      <c r="AE63" s="89"/>
      <c r="AF63" s="87"/>
      <c r="AG63" s="90"/>
      <c r="AL63" s="52"/>
      <c r="AM63" s="52"/>
      <c r="AU63" s="85"/>
    </row>
    <row r="64" spans="2:47" s="51" customFormat="1" ht="11.25" customHeight="1">
      <c r="B64" s="86" t="s">
        <v>37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9"/>
      <c r="AA64" s="89"/>
      <c r="AB64" s="89"/>
      <c r="AC64" s="89"/>
      <c r="AD64" s="89"/>
      <c r="AE64" s="89"/>
      <c r="AF64" s="87"/>
      <c r="AG64" s="90"/>
      <c r="AL64" s="52"/>
      <c r="AM64" s="52"/>
      <c r="AU64" s="85"/>
    </row>
    <row r="65" spans="2:47" s="51" customFormat="1" ht="12.75" customHeight="1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3"/>
      <c r="AL65" s="52"/>
      <c r="AM65" s="52"/>
      <c r="AU65" s="85"/>
    </row>
    <row r="66" spans="2:47" s="51" customFormat="1" ht="12.75" customHeight="1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6"/>
      <c r="AL66" s="52"/>
      <c r="AM66" s="52"/>
      <c r="AU66" s="85"/>
    </row>
    <row r="67" spans="2:47" s="51" customFormat="1" ht="12.75" customHeight="1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6"/>
      <c r="AL67" s="52"/>
      <c r="AM67" s="52"/>
      <c r="AU67" s="85"/>
    </row>
    <row r="68" spans="2:47" s="51" customFormat="1" ht="12.75" customHeight="1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6"/>
      <c r="AL68" s="52"/>
      <c r="AM68" s="52"/>
      <c r="AU68" s="85"/>
    </row>
    <row r="69" spans="2:47" s="51" customFormat="1" ht="12.75" customHeight="1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6"/>
      <c r="AL69" s="52"/>
      <c r="AM69" s="52"/>
      <c r="AU69" s="85"/>
    </row>
    <row r="70" spans="2:47" s="51" customFormat="1" ht="12.75" customHeight="1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9"/>
      <c r="AL70" s="52"/>
      <c r="AM70" s="52"/>
      <c r="AU70" s="85"/>
    </row>
    <row r="71" spans="2:47" s="51" customFormat="1" ht="10.5" customHeight="1">
      <c r="B71" s="130" t="s">
        <v>38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L71" s="52"/>
      <c r="AM71" s="52"/>
      <c r="AU71" s="85"/>
    </row>
    <row r="72" spans="2:47" s="51" customFormat="1" ht="10.5" customHeight="1">
      <c r="B72" s="132" t="s">
        <v>39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L72" s="52"/>
      <c r="AM72" s="52"/>
      <c r="AU72" s="85"/>
    </row>
    <row r="73" spans="2:47" s="51" customFormat="1" ht="10.5" customHeight="1">
      <c r="B73" s="134" t="s">
        <v>40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L73" s="52"/>
      <c r="AM73" s="52"/>
      <c r="AU73" s="85"/>
    </row>
    <row r="74" spans="38:47" s="51" customFormat="1" ht="10.5" customHeight="1">
      <c r="AL74" s="52"/>
      <c r="AM74" s="52"/>
      <c r="AU74" s="85"/>
    </row>
    <row r="75" spans="38:47" s="51" customFormat="1" ht="10.5" customHeight="1" hidden="1">
      <c r="AL75" s="52"/>
      <c r="AM75" s="52"/>
      <c r="AU75" s="85"/>
    </row>
    <row r="76" spans="38:47" s="51" customFormat="1" ht="10.5" customHeight="1" hidden="1">
      <c r="AL76" s="52"/>
      <c r="AM76" s="52"/>
      <c r="AU76" s="85"/>
    </row>
    <row r="77" spans="38:47" s="51" customFormat="1" ht="10.5" customHeight="1" hidden="1">
      <c r="AL77" s="52"/>
      <c r="AM77" s="52"/>
      <c r="AU77" s="85"/>
    </row>
    <row r="78" spans="38:47" s="51" customFormat="1" ht="10.5" customHeight="1" hidden="1">
      <c r="AL78" s="52"/>
      <c r="AM78" s="52"/>
      <c r="AU78" s="85"/>
    </row>
    <row r="79" spans="38:47" s="51" customFormat="1" ht="10.5" customHeight="1" hidden="1">
      <c r="AL79" s="52"/>
      <c r="AM79" s="52"/>
      <c r="AU79" s="85"/>
    </row>
    <row r="80" spans="38:47" s="51" customFormat="1" ht="10.5" customHeight="1" hidden="1">
      <c r="AL80" s="52"/>
      <c r="AM80" s="52"/>
      <c r="AU80" s="85"/>
    </row>
  </sheetData>
  <sheetProtection password="C342" sheet="1" objects="1" scenarios="1"/>
  <mergeCells count="27">
    <mergeCell ref="B71:AG71"/>
    <mergeCell ref="B72:AG72"/>
    <mergeCell ref="B73:AG73"/>
    <mergeCell ref="F9:I9"/>
    <mergeCell ref="J9:X9"/>
    <mergeCell ref="L19:M19"/>
    <mergeCell ref="B70:AG70"/>
    <mergeCell ref="N19:O19"/>
    <mergeCell ref="U18:V18"/>
    <mergeCell ref="F8:AG8"/>
    <mergeCell ref="B69:AG69"/>
    <mergeCell ref="AF9:AG9"/>
    <mergeCell ref="AF12:AG12"/>
    <mergeCell ref="AF31:AG31"/>
    <mergeCell ref="AF48:AG48"/>
    <mergeCell ref="B9:E9"/>
    <mergeCell ref="Y9:AE9"/>
    <mergeCell ref="B67:AG67"/>
    <mergeCell ref="B68:AG68"/>
    <mergeCell ref="B66:AG66"/>
    <mergeCell ref="B2:AG2"/>
    <mergeCell ref="B4:AG4"/>
    <mergeCell ref="B65:AG65"/>
    <mergeCell ref="B8:E8"/>
    <mergeCell ref="B6:U6"/>
    <mergeCell ref="V6:AG6"/>
    <mergeCell ref="B3:AG3"/>
  </mergeCells>
  <printOptions/>
  <pageMargins left="0.984251968503937" right="0.1968503937007874" top="0.5905511811023623" bottom="0.1968503937007874" header="0.1968503937007874" footer="0.196850393700787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Verschattungsfaktoren</dc:title>
  <dc:subject/>
  <dc:creator>Wolfgang Maurer, Dipl. Ing. HTL</dc:creator>
  <cp:keywords/>
  <dc:description>Berechnung der Verschattungsfaktoren.</dc:description>
  <cp:lastModifiedBy>Wolfgang Maurer</cp:lastModifiedBy>
  <dcterms:created xsi:type="dcterms:W3CDTF">2007-12-19T10:18:58Z</dcterms:created>
  <dcterms:modified xsi:type="dcterms:W3CDTF">2007-12-19T10:21:00Z</dcterms:modified>
  <cp:category/>
  <cp:version/>
  <cp:contentType/>
  <cp:contentStatus/>
</cp:coreProperties>
</file>